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абочий стол2903\Аликсиенко\2020 отчет 2.8\2.8 за 2019\"/>
    </mc:Choice>
  </mc:AlternateContent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8" i="1" l="1"/>
  <c r="C121" i="1"/>
  <c r="C118" i="1"/>
  <c r="C99" i="1"/>
  <c r="C96" i="1"/>
  <c r="C31" i="1" l="1"/>
  <c r="C29" i="1" s="1"/>
  <c r="C14" i="1" l="1"/>
  <c r="D21" i="3" l="1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E10" i="3"/>
  <c r="E25" i="3" s="1"/>
  <c r="E24" i="3" s="1"/>
  <c r="D10" i="3"/>
  <c r="C107" i="2"/>
  <c r="E73" i="2"/>
  <c r="E67" i="2"/>
  <c r="E64" i="2"/>
  <c r="E61" i="2"/>
  <c r="E55" i="2"/>
  <c r="E43" i="2"/>
  <c r="E40" i="2"/>
  <c r="E37" i="2"/>
  <c r="E34" i="2"/>
  <c r="C17" i="2"/>
  <c r="C20" i="1"/>
  <c r="C17" i="1"/>
  <c r="C10" i="3" l="1"/>
  <c r="E76" i="2"/>
  <c r="B148" i="2" s="1"/>
  <c r="D24" i="3"/>
  <c r="C24" i="3"/>
</calcChain>
</file>

<file path=xl/sharedStrings.xml><?xml version="1.0" encoding="utf-8"?>
<sst xmlns="http://schemas.openxmlformats.org/spreadsheetml/2006/main" count="433" uniqueCount="141">
  <si>
    <r>
      <rPr>
        <sz val="10"/>
        <color rgb="FF000000"/>
        <rFont val="Arial"/>
        <family val="2"/>
        <charset val="204"/>
      </rPr>
      <t xml:space="preserve">ФОРМА 2.8 — ОТЧЁТ ОБ ИСПОЛНЕНИИ УПРАВЛЯЮЩЕЙ ОРГАНИЗАЦИЕЙ ДОГОВОРА УПРАВЛЕНИЯ, А ТАКЖЕ О ВЫПОЛНЕНИИ ТОВАРИЩЕСТВОМ, КООПЕРАТИВОМ СМЕТ ДОХОДОВ И РАСХОДОВ ПО АДРЕСУ: </t>
    </r>
    <r>
      <rPr>
        <b/>
        <sz val="12"/>
        <color rgb="FF000000"/>
        <rFont val="Arial??????????"/>
        <charset val="204"/>
      </rPr>
      <t xml:space="preserve">г. </t>
    </r>
    <r>
      <rPr>
        <sz val="14"/>
        <color rgb="FF000000"/>
        <rFont val="Arial"/>
        <family val="2"/>
        <charset val="204"/>
      </rPr>
      <t>Симферополь, ул. Федько, 16 корпус 2</t>
    </r>
  </si>
  <si>
    <t>№</t>
  </si>
  <si>
    <t xml:space="preserve"> 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</si>
  <si>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</si>
  <si>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</si>
  <si>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</si>
  <si>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</si>
  <si>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ОБЩАЯ ИНФОРМАЦИЯ О ВЫПОЛНЯЕМЫХ РАБОТАХ ПО СОДЕРЖАНИЮ И ТЕКУЩЕМУ РЕМОНТУ ОБЩЕГО ИМУЩЕСТВА</t>
  </si>
  <si>
    <t>Авансовые платежи потребителей (на начало периода):</t>
  </si>
  <si>
    <t>-</t>
  </si>
  <si>
    <t>Переходящие остатки денежных средств (на начало периода)</t>
  </si>
  <si>
    <t>Задолженность потребителей (на начало периода):</t>
  </si>
  <si>
    <t>Начислено за услуги (работы) по содержанию и текущему ремонту</t>
  </si>
  <si>
    <t xml:space="preserve">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</si>
  <si>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</si>
  <si>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</si>
  <si>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</si>
  <si>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</t>
  </si>
  <si>
    <t>- денежных средств от собственников/нанимателей            помещеней</t>
  </si>
  <si>
    <t>- целевых взносов от собственников/нанимателей              помещений</t>
  </si>
  <si>
    <t>- субсидий</t>
  </si>
  <si>
    <t>-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</si>
  <si>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</si>
  <si>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</si>
  <si>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</t>
  </si>
  <si>
    <t>Задолженность потребителей (на конец периода): .</t>
  </si>
  <si>
    <t>ВЫПОЛНЕННЫЕ РАБОТЫ (ОКАЗАННЫЕ УСЛУГИ) ПО СОДЕРЖАНИЮ ОБЩЕГО ИМУЩЕСТВА И ТЕКУЩЕМУ РЕМОНТУ В ОТЧЕТНОМ ПЕРИОДЕ</t>
  </si>
  <si>
    <t>Уборка придомой территории</t>
  </si>
  <si>
    <t>Наименование работы</t>
  </si>
  <si>
    <t>Уборка придомовой территории</t>
  </si>
  <si>
    <t>Годовая фактическая стоимость работ (услуг)</t>
  </si>
  <si>
    <t>Уборка мест общего пользования (лестничных клеток)</t>
  </si>
  <si>
    <t>22. Годовая фактическая стоимость работ (услуг)</t>
  </si>
  <si>
    <t>Озеленение территории, полив клумб, газонов</t>
  </si>
  <si>
    <t>Обслуживание внутридомовых инженерных сетей</t>
  </si>
  <si>
    <t>Обслуживание внутридомовых инженерных сетей и ремонт в процессе эксплуатации</t>
  </si>
  <si>
    <t>Ежегодное страхование лифтов</t>
  </si>
  <si>
    <t>Освещение мест общего польтзования</t>
  </si>
  <si>
    <t>Освещение мест общего пользования</t>
  </si>
  <si>
    <t>Дератизация, дезинсекция</t>
  </si>
  <si>
    <t>Дератизация, дезенсекция</t>
  </si>
  <si>
    <t>Аварийно-диспетчерское обслуживание</t>
  </si>
  <si>
    <t>Обслуживание лифтов</t>
  </si>
  <si>
    <t>Благоустройство территориии</t>
  </si>
  <si>
    <t>Благоустройство территории</t>
  </si>
  <si>
    <t>Управление многоквартирным домом</t>
  </si>
  <si>
    <t>Работы по обеспечению вывоза бытовых отходов</t>
  </si>
  <si>
    <t>Текущий ремонт и техобслуживание конструктивных элементов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</si>
  <si>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</si>
  <si>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</si>
  <si>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</si>
  <si>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удовлетворении,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</si>
  <si>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</si>
  <si>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</si>
  <si>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 Авансовые платежи потребителей(на начало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</si>
  <si>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</si>
  <si>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</si>
  <si>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ИНФОРМАЦИЯ О ПРЕДОСТАВЛЕННЫХ КОММУНАЛЬНЫХ УСЛУГАХ</t>
  </si>
  <si>
    <t>Отопление</t>
  </si>
  <si>
    <t>Вид коммунальной услуги</t>
  </si>
  <si>
    <t>Единица измерения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</si>
  <si>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</si>
  <si>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</si>
  <si>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</si>
  <si>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</si>
  <si>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</si>
  <si>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</si>
  <si>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</si>
  <si>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поставщиком(поставщиками) коммунального ресурса</t>
  </si>
  <si>
    <t>Размер пени и штрафов, уплаченные поставщику (поставщикам) коммунольного ресурса</t>
  </si>
  <si>
    <t>Электроснабжение</t>
  </si>
  <si>
    <t>кВт/ч</t>
  </si>
  <si>
    <t>Горячее водоснабжение</t>
  </si>
  <si>
    <t xml:space="preserve"> Горячее водоснабжение</t>
  </si>
  <si>
    <t>куб. м</t>
  </si>
  <si>
    <t>Холодное водоснабжение</t>
  </si>
  <si>
    <t>Холодное водоснабжение и водоотведение</t>
  </si>
  <si>
    <t>ИНФОРМАЦИЯ О НАЛИЧИИ ПРЕТЕНЗИЙ ПО КАЧЕСТВУ ПРЕДОСТАВЛЕННЫХ КОММУНАЛЬНЫХ УСЛУГ</t>
  </si>
  <si>
    <t>Количество удовлетворенных претензий 0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</si>
  <si>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</si>
  <si>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</si>
  <si>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</si>
  <si>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</si>
  <si>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</si>
  <si>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26.03.2018</t>
  </si>
  <si>
    <t>01.01.2017</t>
  </si>
  <si>
    <t>31.12.2017</t>
  </si>
  <si>
    <t>- прочие поступления</t>
  </si>
  <si>
    <t>Мелкий ремонт инженерных сетей</t>
  </si>
  <si>
    <t>Текущий ремонт инженерных сетей</t>
  </si>
  <si>
    <t>по факту</t>
  </si>
  <si>
    <t>Работы по обеспречению вывоза бытовых отходов</t>
  </si>
  <si>
    <t>Техобслуживание конструктивных элементов</t>
  </si>
  <si>
    <t>техобслуживание консьтруктивных элементов</t>
  </si>
  <si>
    <t>не включено в тариф</t>
  </si>
  <si>
    <t>ежегодное срахование лифтов – 5100</t>
  </si>
  <si>
    <t>текущий ремон – 29425</t>
  </si>
  <si>
    <t>без учета страхования и текущего ремонта</t>
  </si>
  <si>
    <t>Размер платы</t>
  </si>
  <si>
    <t>за содержание и ремонт общего имущества собственников помещений</t>
  </si>
  <si>
    <t>в многоквартирном доме</t>
  </si>
  <si>
    <t xml:space="preserve"> по улице Федько, 16 корпус 2  г. Симферополь</t>
  </si>
  <si>
    <t>№ п/п</t>
  </si>
  <si>
    <t>Показатели</t>
  </si>
  <si>
    <t>Сумма на год, руб.</t>
  </si>
  <si>
    <t>Сумма на мес., руб.</t>
  </si>
  <si>
    <t>Тариф, руб./мес. на 1 м кв</t>
  </si>
  <si>
    <t>содержание жилья</t>
  </si>
  <si>
    <t>1.1</t>
  </si>
  <si>
    <t>1.2</t>
  </si>
  <si>
    <t>Уборка лестничных клеток</t>
  </si>
  <si>
    <t>1.3</t>
  </si>
  <si>
    <t>1.4</t>
  </si>
  <si>
    <t>1.5</t>
  </si>
  <si>
    <t>Озеленение</t>
  </si>
  <si>
    <t>1.6</t>
  </si>
  <si>
    <t>1.7</t>
  </si>
  <si>
    <t>1.8</t>
  </si>
  <si>
    <t>Аварийное обслуживание</t>
  </si>
  <si>
    <t>1.9</t>
  </si>
  <si>
    <t>Содержание внутридомовых и инженерных сетей ( в т.ч. проверка дымовых и вентиляционных каналов) и ремонт инженерных сетей в процессе эксплуатации</t>
  </si>
  <si>
    <t>2</t>
  </si>
  <si>
    <t>Текущий ремонт и техобслуживание конструктивных элементов (ремонт превышающий сумму заложенную в размере платы за содержание и ремонт  общего имущества собственников помещений в многоквартирном доме оплачивается собственниками по счету в виде разовой оплаты по согласованию с Советом дома)</t>
  </si>
  <si>
    <t>Управление многоквартирным домом с учетом</t>
  </si>
  <si>
    <t>Комунальные услуги потребленные на общедомовое имущество (водоснобжение, электроэнергия)</t>
  </si>
  <si>
    <t>по фактическому потреблению</t>
  </si>
  <si>
    <t>Вывоз ТКО (твердых коммунальных отходов)</t>
  </si>
  <si>
    <t>по факту  (согласно акта выполненных работ)</t>
  </si>
  <si>
    <t>итого</t>
  </si>
  <si>
    <t>размер платы за 1 м кв в месяц</t>
  </si>
  <si>
    <t>Х</t>
  </si>
  <si>
    <t>21.03.2020</t>
  </si>
  <si>
    <t>01.01.2019</t>
  </si>
  <si>
    <t>31.12.2019</t>
  </si>
  <si>
    <t>- целевых взносов от собственников/нанимателей помещений</t>
  </si>
  <si>
    <t>- в т.ч. денежные средства от использования общего имущества</t>
  </si>
  <si>
    <t>- в т. ч. денежных средств  собственников/нанимателей помещений</t>
  </si>
  <si>
    <t>Размер пени и штрафов, уплаченные поставщику (поставщикам) коммунального ресурса</t>
  </si>
  <si>
    <t>- денежных средств от собственников/нанимателей помещений</t>
  </si>
  <si>
    <t>- прочие поступления (социальное обеспечение, поддержка граждан по жилищно-коммунальным услугам)</t>
  </si>
  <si>
    <t>Получено денежных средств по результатам претензионное-исковой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</si>
</sst>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&quot;[$руб.-419];[Red]&quot;-&quot;#,##0.00&quot; &quot;[$руб.-419]"/>
    <numFmt numFmtId="165" formatCode="#,##0.00&quot; &quot;[$руб.-419];&quot;-&quot;#,##0.00&quot; &quot;[$руб.-419]"/>
    <numFmt numFmtId="166" formatCode="#,##0.00&quot;   &quot;"/>
    <numFmt numFmtId="167" formatCode="#,##0.00&quot; &quot;[$€-407];[Red]&quot;-&quot;#,##0.00&quot; &quot;[$€-407]"/>
  </numFmts>
  <fonts count="15"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2"/>
      <color rgb="FF000000"/>
      <name val="Arial??????????"/>
      <charset val="204"/>
    </font>
    <font>
      <sz val="10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color rgb="FF000000"/>
      <name val="Arial??????????"/>
      <charset val="204"/>
    </font>
    <font>
      <b/>
      <sz val="11"/>
      <color rgb="FF000000"/>
      <name val="Arial"/>
      <family val="2"/>
      <charset val="204"/>
    </font>
    <font>
      <b/>
      <sz val="9"/>
      <color rgb="FF000000"/>
      <name val="Arial??????????"/>
      <charset val="204"/>
    </font>
    <font>
      <sz val="9"/>
      <color rgb="FF000000"/>
      <name val="Arial???????"/>
      <charset val="204"/>
    </font>
    <font>
      <b/>
      <sz val="10"/>
      <color rgb="FF000000"/>
      <name val="Arial??????????"/>
      <charset val="204"/>
    </font>
    <font>
      <b/>
      <sz val="11"/>
      <color rgb="FF000000"/>
      <name val="Arial???????"/>
      <charset val="204"/>
    </font>
    <font>
      <b/>
      <sz val="12"/>
      <color rgb="FF000000"/>
      <name val="Arial"/>
      <family val="2"/>
      <charset val="204"/>
    </font>
    <font>
      <sz val="11"/>
      <name val="Arial"/>
      <family val="2"/>
      <charset val="204"/>
    </font>
    <font>
      <sz val="9"/>
      <name val="Arial???????"/>
      <charset val="204"/>
    </font>
  </fonts>
  <fills count="7">
    <fill>
      <patternFill patternType="none"/>
    </fill>
    <fill>
      <patternFill patternType="gray125"/>
    </fill>
    <fill>
      <patternFill patternType="solid">
        <fgColor rgb="FFDFCCE4"/>
        <bgColor rgb="FFDFCCE4"/>
      </patternFill>
    </fill>
    <fill>
      <patternFill patternType="solid">
        <fgColor rgb="FFFFF200"/>
        <bgColor rgb="FFFFF2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2EFDA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7" fontId="2" fillId="0" borderId="0" applyBorder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/>
    <xf numFmtId="0" fontId="0" fillId="0" borderId="1" xfId="0" applyBorder="1" applyAlignment="1">
      <alignment horizontal="center"/>
    </xf>
    <xf numFmtId="0" fontId="9" fillId="0" borderId="1" xfId="0" applyFont="1" applyBorder="1"/>
    <xf numFmtId="49" fontId="0" fillId="0" borderId="1" xfId="0" applyNumberFormat="1" applyBorder="1"/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4" fontId="9" fillId="0" borderId="1" xfId="0" applyNumberFormat="1" applyFont="1" applyBorder="1" applyAlignment="1">
      <alignment wrapText="1"/>
    </xf>
    <xf numFmtId="0" fontId="0" fillId="0" borderId="1" xfId="0" applyBorder="1"/>
    <xf numFmtId="165" fontId="0" fillId="0" borderId="1" xfId="0" applyNumberFormat="1" applyBorder="1"/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1" fillId="0" borderId="1" xfId="0" applyFont="1" applyBorder="1"/>
    <xf numFmtId="0" fontId="9" fillId="0" borderId="0" xfId="0" applyFont="1"/>
    <xf numFmtId="165" fontId="0" fillId="2" borderId="1" xfId="0" applyNumberFormat="1" applyFill="1" applyBorder="1"/>
    <xf numFmtId="0" fontId="0" fillId="0" borderId="2" xfId="0" applyBorder="1"/>
    <xf numFmtId="164" fontId="0" fillId="0" borderId="2" xfId="0" applyNumberFormat="1" applyBorder="1"/>
    <xf numFmtId="0" fontId="0" fillId="3" borderId="1" xfId="0" applyFill="1" applyBorder="1" applyAlignment="1">
      <alignment wrapText="1" shrinkToFit="1"/>
    </xf>
    <xf numFmtId="0" fontId="0" fillId="3" borderId="2" xfId="0" applyFill="1" applyBorder="1"/>
    <xf numFmtId="164" fontId="0" fillId="3" borderId="1" xfId="0" applyNumberFormat="1" applyFill="1" applyBorder="1"/>
    <xf numFmtId="0" fontId="0" fillId="3" borderId="1" xfId="0" applyFill="1" applyBorder="1"/>
    <xf numFmtId="0" fontId="0" fillId="0" borderId="2" xfId="0" applyBorder="1" applyAlignment="1">
      <alignment horizontal="right"/>
    </xf>
    <xf numFmtId="4" fontId="0" fillId="3" borderId="2" xfId="0" applyNumberFormat="1" applyFill="1" applyBorder="1"/>
    <xf numFmtId="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 horizontal="right" wrapText="1"/>
    </xf>
    <xf numFmtId="4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/>
    <xf numFmtId="0" fontId="7" fillId="0" borderId="1" xfId="0" applyFont="1" applyBorder="1" applyAlignment="1">
      <alignment wrapText="1"/>
    </xf>
    <xf numFmtId="166" fontId="7" fillId="0" borderId="1" xfId="0" applyNumberFormat="1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6" fillId="4" borderId="0" xfId="0" applyFont="1" applyFill="1"/>
    <xf numFmtId="0" fontId="7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7" fillId="4" borderId="1" xfId="0" applyFont="1" applyFill="1" applyBorder="1"/>
    <xf numFmtId="0" fontId="0" fillId="4" borderId="1" xfId="0" applyFill="1" applyBorder="1" applyAlignment="1">
      <alignment horizontal="center"/>
    </xf>
    <xf numFmtId="0" fontId="9" fillId="4" borderId="1" xfId="0" applyFont="1" applyFill="1" applyBorder="1"/>
    <xf numFmtId="49" fontId="0" fillId="4" borderId="1" xfId="0" applyNumberFormat="1" applyFill="1" applyBorder="1"/>
    <xf numFmtId="164" fontId="7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165" fontId="0" fillId="5" borderId="1" xfId="0" applyNumberFormat="1" applyFill="1" applyBorder="1"/>
    <xf numFmtId="4" fontId="9" fillId="4" borderId="1" xfId="0" applyNumberFormat="1" applyFont="1" applyFill="1" applyBorder="1" applyAlignment="1">
      <alignment wrapText="1"/>
    </xf>
    <xf numFmtId="0" fontId="0" fillId="4" borderId="1" xfId="0" applyFill="1" applyBorder="1"/>
    <xf numFmtId="165" fontId="0" fillId="4" borderId="1" xfId="0" applyNumberFormat="1" applyFill="1" applyBorder="1"/>
    <xf numFmtId="49" fontId="9" fillId="4" borderId="1" xfId="0" applyNumberFormat="1" applyFont="1" applyFill="1" applyBorder="1" applyAlignment="1">
      <alignment wrapText="1"/>
    </xf>
    <xf numFmtId="0" fontId="13" fillId="4" borderId="1" xfId="0" applyFont="1" applyFill="1" applyBorder="1" applyAlignment="1">
      <alignment horizontal="center"/>
    </xf>
    <xf numFmtId="0" fontId="14" fillId="4" borderId="1" xfId="0" applyFont="1" applyFill="1" applyBorder="1"/>
    <xf numFmtId="165" fontId="13" fillId="5" borderId="1" xfId="0" applyNumberFormat="1" applyFont="1" applyFill="1" applyBorder="1"/>
    <xf numFmtId="49" fontId="14" fillId="6" borderId="1" xfId="0" applyNumberFormat="1" applyFont="1" applyFill="1" applyBorder="1" applyAlignment="1">
      <alignment wrapText="1"/>
    </xf>
    <xf numFmtId="165" fontId="13" fillId="6" borderId="1" xfId="0" applyNumberFormat="1" applyFont="1" applyFill="1" applyBorder="1"/>
    <xf numFmtId="0" fontId="0" fillId="4" borderId="1" xfId="0" applyFill="1" applyBorder="1" applyAlignment="1">
      <alignment wrapText="1"/>
    </xf>
    <xf numFmtId="164" fontId="0" fillId="4" borderId="1" xfId="0" applyNumberFormat="1" applyFill="1" applyBorder="1"/>
    <xf numFmtId="0" fontId="0" fillId="4" borderId="1" xfId="0" applyFill="1" applyBorder="1" applyAlignment="1">
      <alignment wrapText="1" shrinkToFit="1"/>
    </xf>
    <xf numFmtId="164" fontId="0" fillId="5" borderId="1" xfId="0" applyNumberFormat="1" applyFill="1" applyBorder="1"/>
    <xf numFmtId="0" fontId="0" fillId="5" borderId="0" xfId="0" applyFill="1"/>
    <xf numFmtId="0" fontId="11" fillId="4" borderId="1" xfId="0" applyFont="1" applyFill="1" applyBorder="1"/>
    <xf numFmtId="0" fontId="9" fillId="4" borderId="1" xfId="0" applyFont="1" applyFill="1" applyBorder="1" applyAlignment="1">
      <alignment wrapText="1"/>
    </xf>
    <xf numFmtId="165" fontId="0" fillId="4" borderId="1" xfId="0" applyNumberFormat="1" applyFill="1" applyBorder="1" applyAlignment="1">
      <alignment horizontal="right"/>
    </xf>
    <xf numFmtId="0" fontId="9" fillId="4" borderId="0" xfId="0" applyFont="1" applyFill="1"/>
    <xf numFmtId="0" fontId="11" fillId="4" borderId="1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4" fontId="7" fillId="0" borderId="1" xfId="0" applyNumberFormat="1" applyFont="1" applyFill="1" applyBorder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topLeftCell="A125" workbookViewId="0">
      <selection activeCell="A134" sqref="A134:XFD140"/>
    </sheetView>
  </sheetViews>
  <sheetFormatPr defaultColWidth="8.75" defaultRowHeight="14.25"/>
  <cols>
    <col min="1" max="1" width="5.5" style="43" customWidth="1"/>
    <col min="2" max="2" width="51.5" style="44" customWidth="1"/>
    <col min="3" max="3" width="47.25" style="44" customWidth="1"/>
    <col min="4" max="1024" width="10.75" style="44" customWidth="1"/>
    <col min="1025" max="1025" width="8.75" style="44" customWidth="1"/>
    <col min="1026" max="16384" width="8.75" style="44"/>
  </cols>
  <sheetData>
    <row r="1" spans="1:3" ht="12.6" customHeight="1"/>
    <row r="2" spans="1:3" hidden="1"/>
    <row r="4" spans="1:3" ht="60" customHeight="1">
      <c r="B4" s="74" t="s">
        <v>0</v>
      </c>
      <c r="C4" s="74"/>
    </row>
    <row r="5" spans="1:3" ht="15">
      <c r="B5" s="45"/>
    </row>
    <row r="6" spans="1:3" ht="15">
      <c r="A6" s="46" t="s">
        <v>1</v>
      </c>
      <c r="B6" s="47" t="s">
        <v>2</v>
      </c>
      <c r="C6" s="48" t="s">
        <v>3</v>
      </c>
    </row>
    <row r="7" spans="1:3">
      <c r="A7" s="49">
        <v>1</v>
      </c>
      <c r="B7" s="50" t="s">
        <v>4</v>
      </c>
      <c r="C7" s="51" t="s">
        <v>131</v>
      </c>
    </row>
    <row r="8" spans="1:3">
      <c r="A8" s="49">
        <v>2</v>
      </c>
      <c r="B8" s="50" t="s">
        <v>5</v>
      </c>
      <c r="C8" s="51" t="s">
        <v>132</v>
      </c>
    </row>
    <row r="9" spans="1:3">
      <c r="A9" s="49">
        <v>3</v>
      </c>
      <c r="B9" s="50" t="s">
        <v>6</v>
      </c>
      <c r="C9" s="51" t="s">
        <v>133</v>
      </c>
    </row>
    <row r="10" spans="1:3">
      <c r="A10" s="49"/>
      <c r="B10" s="75" t="s">
        <v>7</v>
      </c>
      <c r="C10" s="75"/>
    </row>
    <row r="11" spans="1:3" ht="15">
      <c r="A11" s="46" t="s">
        <v>1</v>
      </c>
      <c r="B11" s="47" t="s">
        <v>2</v>
      </c>
      <c r="C11" s="48" t="s">
        <v>3</v>
      </c>
    </row>
    <row r="12" spans="1:3" ht="15">
      <c r="A12" s="49">
        <v>4</v>
      </c>
      <c r="B12" s="50" t="s">
        <v>8</v>
      </c>
      <c r="C12" s="52" t="s">
        <v>9</v>
      </c>
    </row>
    <row r="13" spans="1:3" ht="15">
      <c r="A13" s="49">
        <v>5</v>
      </c>
      <c r="B13" s="50" t="s">
        <v>10</v>
      </c>
      <c r="C13" s="53" t="s">
        <v>9</v>
      </c>
    </row>
    <row r="14" spans="1:3">
      <c r="A14" s="49">
        <v>6</v>
      </c>
      <c r="B14" s="50" t="s">
        <v>11</v>
      </c>
      <c r="C14" s="54">
        <f>177086.03+3351.82</f>
        <v>180437.85</v>
      </c>
    </row>
    <row r="15" spans="1:3">
      <c r="A15" s="49">
        <v>7</v>
      </c>
      <c r="B15" s="55" t="s">
        <v>12</v>
      </c>
      <c r="C15" s="54">
        <v>1248245.79</v>
      </c>
    </row>
    <row r="16" spans="1:3">
      <c r="A16" s="49"/>
      <c r="B16" s="50" t="s">
        <v>13</v>
      </c>
      <c r="C16" s="56"/>
    </row>
    <row r="17" spans="1:3">
      <c r="A17" s="49">
        <v>8</v>
      </c>
      <c r="B17" s="50" t="s">
        <v>14</v>
      </c>
      <c r="C17" s="57">
        <f>C15-C18-C19</f>
        <v>771771.46</v>
      </c>
    </row>
    <row r="18" spans="1:3">
      <c r="A18" s="49">
        <v>9</v>
      </c>
      <c r="B18" s="50" t="s">
        <v>15</v>
      </c>
      <c r="C18" s="57">
        <v>86014.37</v>
      </c>
    </row>
    <row r="19" spans="1:3">
      <c r="A19" s="49">
        <v>10</v>
      </c>
      <c r="B19" s="50" t="s">
        <v>16</v>
      </c>
      <c r="C19" s="57">
        <v>390459.96</v>
      </c>
    </row>
    <row r="20" spans="1:3">
      <c r="A20" s="49">
        <v>11</v>
      </c>
      <c r="B20" s="50" t="s">
        <v>17</v>
      </c>
      <c r="C20" s="57">
        <f>+C22+C25+C26</f>
        <v>1288460.9099999999</v>
      </c>
    </row>
    <row r="21" spans="1:3">
      <c r="A21" s="49"/>
      <c r="B21" s="50" t="s">
        <v>13</v>
      </c>
      <c r="C21" s="56"/>
    </row>
    <row r="22" spans="1:3">
      <c r="A22" s="49">
        <v>12</v>
      </c>
      <c r="B22" s="58" t="s">
        <v>138</v>
      </c>
      <c r="C22" s="54">
        <v>1260795.72</v>
      </c>
    </row>
    <row r="23" spans="1:3" ht="15">
      <c r="A23" s="49">
        <v>13</v>
      </c>
      <c r="B23" s="58" t="s">
        <v>134</v>
      </c>
      <c r="C23" s="53" t="s">
        <v>9</v>
      </c>
    </row>
    <row r="24" spans="1:3" ht="15">
      <c r="A24" s="49">
        <v>14</v>
      </c>
      <c r="B24" s="50" t="s">
        <v>20</v>
      </c>
      <c r="C24" s="53" t="s">
        <v>9</v>
      </c>
    </row>
    <row r="25" spans="1:3">
      <c r="A25" s="49">
        <v>15</v>
      </c>
      <c r="B25" s="50" t="s">
        <v>21</v>
      </c>
      <c r="C25" s="54">
        <v>10800</v>
      </c>
    </row>
    <row r="26" spans="1:3" ht="24">
      <c r="A26" s="49">
        <v>16</v>
      </c>
      <c r="B26" s="58" t="s">
        <v>139</v>
      </c>
      <c r="C26" s="54">
        <v>16865.189999999999</v>
      </c>
    </row>
    <row r="27" spans="1:3" ht="15">
      <c r="A27" s="49">
        <v>17</v>
      </c>
      <c r="B27" s="50" t="s">
        <v>22</v>
      </c>
      <c r="C27" s="53" t="s">
        <v>9</v>
      </c>
    </row>
    <row r="28" spans="1:3" ht="15">
      <c r="A28" s="49">
        <v>18</v>
      </c>
      <c r="B28" s="50" t="s">
        <v>23</v>
      </c>
      <c r="C28" s="53" t="s">
        <v>9</v>
      </c>
    </row>
    <row r="29" spans="1:3">
      <c r="A29" s="59">
        <v>19</v>
      </c>
      <c r="B29" s="60" t="s">
        <v>24</v>
      </c>
      <c r="C29" s="61">
        <f>C30+C31</f>
        <v>-109605.65</v>
      </c>
    </row>
    <row r="30" spans="1:3" ht="15" customHeight="1">
      <c r="A30" s="59"/>
      <c r="B30" s="62" t="s">
        <v>136</v>
      </c>
      <c r="C30" s="63">
        <v>-129495.65</v>
      </c>
    </row>
    <row r="31" spans="1:3">
      <c r="A31" s="59"/>
      <c r="B31" s="62" t="s">
        <v>135</v>
      </c>
      <c r="C31" s="63">
        <f>9000+10890</f>
        <v>19890</v>
      </c>
    </row>
    <row r="32" spans="1:3">
      <c r="A32" s="59">
        <v>20</v>
      </c>
      <c r="B32" s="60" t="s">
        <v>25</v>
      </c>
      <c r="C32" s="61">
        <v>150661.38</v>
      </c>
    </row>
    <row r="33" spans="1:3" ht="27.75" customHeight="1">
      <c r="A33" s="49"/>
      <c r="B33" s="75" t="s">
        <v>26</v>
      </c>
      <c r="C33" s="75"/>
    </row>
    <row r="34" spans="1:3" ht="15">
      <c r="A34" s="49"/>
      <c r="B34" s="73" t="s">
        <v>29</v>
      </c>
      <c r="C34" s="73"/>
    </row>
    <row r="35" spans="1:3">
      <c r="A35" s="49">
        <v>21</v>
      </c>
      <c r="B35" s="50" t="s">
        <v>28</v>
      </c>
      <c r="C35" s="64" t="s">
        <v>29</v>
      </c>
    </row>
    <row r="36" spans="1:3">
      <c r="A36" s="49">
        <v>22</v>
      </c>
      <c r="B36" s="50" t="s">
        <v>30</v>
      </c>
      <c r="C36" s="65">
        <v>143734.54</v>
      </c>
    </row>
    <row r="37" spans="1:3" ht="15">
      <c r="A37" s="49"/>
      <c r="B37" s="73" t="s">
        <v>31</v>
      </c>
      <c r="C37" s="73"/>
    </row>
    <row r="38" spans="1:3">
      <c r="A38" s="49">
        <v>21</v>
      </c>
      <c r="B38" s="50" t="s">
        <v>28</v>
      </c>
      <c r="C38" s="56" t="s">
        <v>31</v>
      </c>
    </row>
    <row r="39" spans="1:3">
      <c r="A39" s="49">
        <v>22</v>
      </c>
      <c r="B39" s="50" t="s">
        <v>32</v>
      </c>
      <c r="C39" s="65">
        <v>153354.56</v>
      </c>
    </row>
    <row r="40" spans="1:3" ht="15">
      <c r="A40" s="49"/>
      <c r="B40" s="73" t="s">
        <v>33</v>
      </c>
      <c r="C40" s="73"/>
    </row>
    <row r="41" spans="1:3">
      <c r="A41" s="49">
        <v>21</v>
      </c>
      <c r="B41" s="50" t="s">
        <v>28</v>
      </c>
      <c r="C41" s="56" t="s">
        <v>33</v>
      </c>
    </row>
    <row r="42" spans="1:3">
      <c r="A42" s="49">
        <v>22</v>
      </c>
      <c r="B42" s="50" t="s">
        <v>32</v>
      </c>
      <c r="C42" s="65">
        <v>14082.27</v>
      </c>
    </row>
    <row r="43" spans="1:3" ht="15">
      <c r="A43" s="49"/>
      <c r="B43" s="73" t="s">
        <v>34</v>
      </c>
      <c r="C43" s="73"/>
    </row>
    <row r="44" spans="1:3" ht="28.5">
      <c r="A44" s="49">
        <v>21</v>
      </c>
      <c r="B44" s="50" t="s">
        <v>28</v>
      </c>
      <c r="C44" s="66" t="s">
        <v>35</v>
      </c>
    </row>
    <row r="45" spans="1:3">
      <c r="A45" s="49">
        <v>22</v>
      </c>
      <c r="B45" s="50" t="s">
        <v>30</v>
      </c>
      <c r="C45" s="65">
        <v>179951.12</v>
      </c>
    </row>
    <row r="46" spans="1:3" ht="15">
      <c r="A46" s="49"/>
      <c r="B46" s="73" t="s">
        <v>36</v>
      </c>
      <c r="C46" s="73"/>
    </row>
    <row r="47" spans="1:3">
      <c r="A47" s="49">
        <v>21</v>
      </c>
      <c r="B47" s="50" t="s">
        <v>28</v>
      </c>
      <c r="C47" s="56" t="s">
        <v>36</v>
      </c>
    </row>
    <row r="48" spans="1:3">
      <c r="A48" s="49">
        <v>22</v>
      </c>
      <c r="B48" s="50" t="s">
        <v>30</v>
      </c>
      <c r="C48" s="65">
        <v>3961.2</v>
      </c>
    </row>
    <row r="49" spans="1:5" ht="15">
      <c r="A49" s="49"/>
      <c r="B49" s="73" t="s">
        <v>41</v>
      </c>
      <c r="C49" s="73"/>
    </row>
    <row r="50" spans="1:5">
      <c r="A50" s="49">
        <v>21</v>
      </c>
      <c r="B50" s="50" t="s">
        <v>28</v>
      </c>
      <c r="C50" s="56" t="s">
        <v>118</v>
      </c>
    </row>
    <row r="51" spans="1:5">
      <c r="A51" s="49">
        <v>22</v>
      </c>
      <c r="B51" s="50" t="s">
        <v>30</v>
      </c>
      <c r="C51" s="65">
        <v>79223.759999999995</v>
      </c>
    </row>
    <row r="52" spans="1:5" ht="15">
      <c r="A52" s="49"/>
      <c r="B52" s="73" t="s">
        <v>42</v>
      </c>
      <c r="C52" s="73"/>
    </row>
    <row r="53" spans="1:5">
      <c r="A53" s="49">
        <v>21</v>
      </c>
      <c r="B53" s="50" t="s">
        <v>28</v>
      </c>
      <c r="C53" s="56" t="s">
        <v>42</v>
      </c>
    </row>
    <row r="54" spans="1:5">
      <c r="A54" s="49">
        <v>22</v>
      </c>
      <c r="B54" s="50" t="s">
        <v>30</v>
      </c>
      <c r="C54" s="65">
        <v>144866.29999999999</v>
      </c>
    </row>
    <row r="55" spans="1:5" ht="15">
      <c r="A55" s="49"/>
      <c r="B55" s="73" t="s">
        <v>44</v>
      </c>
      <c r="C55" s="73"/>
    </row>
    <row r="56" spans="1:5">
      <c r="A56" s="49">
        <v>21</v>
      </c>
      <c r="B56" s="50" t="s">
        <v>28</v>
      </c>
      <c r="C56" s="56" t="s">
        <v>44</v>
      </c>
    </row>
    <row r="57" spans="1:5">
      <c r="A57" s="49">
        <v>22</v>
      </c>
      <c r="B57" s="50" t="s">
        <v>30</v>
      </c>
      <c r="C57" s="65">
        <v>26079.77</v>
      </c>
    </row>
    <row r="58" spans="1:5" ht="15">
      <c r="A58" s="49"/>
      <c r="B58" s="73" t="s">
        <v>45</v>
      </c>
      <c r="C58" s="73"/>
    </row>
    <row r="59" spans="1:5">
      <c r="A59" s="49">
        <v>21</v>
      </c>
      <c r="B59" s="50" t="s">
        <v>28</v>
      </c>
      <c r="C59" s="56" t="s">
        <v>45</v>
      </c>
    </row>
    <row r="60" spans="1:5">
      <c r="A60" s="49">
        <v>22</v>
      </c>
      <c r="B60" s="50" t="s">
        <v>30</v>
      </c>
      <c r="C60" s="67">
        <v>390459.96</v>
      </c>
    </row>
    <row r="61" spans="1:5" ht="15">
      <c r="A61" s="49"/>
      <c r="B61" s="73" t="s">
        <v>46</v>
      </c>
      <c r="C61" s="73"/>
    </row>
    <row r="62" spans="1:5">
      <c r="A62" s="49">
        <v>21</v>
      </c>
      <c r="B62" s="50" t="s">
        <v>28</v>
      </c>
      <c r="C62" s="56" t="s">
        <v>46</v>
      </c>
    </row>
    <row r="63" spans="1:5">
      <c r="A63" s="49">
        <v>22</v>
      </c>
      <c r="B63" s="50" t="s">
        <v>30</v>
      </c>
      <c r="C63" s="67">
        <v>8959.83</v>
      </c>
    </row>
    <row r="64" spans="1:5" ht="15">
      <c r="A64" s="49"/>
      <c r="B64" s="73" t="s">
        <v>47</v>
      </c>
      <c r="C64" s="73"/>
      <c r="E64" s="68"/>
    </row>
    <row r="65" spans="1:3" ht="28.5">
      <c r="A65" s="49">
        <v>21</v>
      </c>
      <c r="B65" s="50" t="s">
        <v>28</v>
      </c>
      <c r="C65" s="64" t="s">
        <v>47</v>
      </c>
    </row>
    <row r="66" spans="1:3">
      <c r="A66" s="49">
        <v>22</v>
      </c>
      <c r="B66" s="50" t="s">
        <v>30</v>
      </c>
      <c r="C66" s="67">
        <v>26667.62</v>
      </c>
    </row>
    <row r="67" spans="1:3" ht="15">
      <c r="A67" s="49"/>
      <c r="B67" s="77" t="s">
        <v>48</v>
      </c>
      <c r="C67" s="77"/>
    </row>
    <row r="68" spans="1:3" ht="15">
      <c r="A68" s="49">
        <v>27</v>
      </c>
      <c r="B68" s="50" t="s">
        <v>49</v>
      </c>
      <c r="C68" s="53" t="s">
        <v>9</v>
      </c>
    </row>
    <row r="69" spans="1:3" ht="15">
      <c r="A69" s="49">
        <v>28</v>
      </c>
      <c r="B69" s="50" t="s">
        <v>50</v>
      </c>
      <c r="C69" s="53" t="s">
        <v>9</v>
      </c>
    </row>
    <row r="70" spans="1:3" ht="15">
      <c r="A70" s="49">
        <v>29</v>
      </c>
      <c r="B70" s="50" t="s">
        <v>51</v>
      </c>
      <c r="C70" s="53" t="s">
        <v>9</v>
      </c>
    </row>
    <row r="71" spans="1:3" ht="15">
      <c r="A71" s="49">
        <v>30</v>
      </c>
      <c r="B71" s="50" t="s">
        <v>52</v>
      </c>
      <c r="C71" s="53" t="s">
        <v>9</v>
      </c>
    </row>
    <row r="72" spans="1:3" ht="15">
      <c r="A72" s="49"/>
      <c r="B72" s="76" t="s">
        <v>53</v>
      </c>
      <c r="C72" s="76"/>
    </row>
    <row r="73" spans="1:3" ht="15">
      <c r="A73" s="49">
        <v>31</v>
      </c>
      <c r="B73" s="50" t="s">
        <v>54</v>
      </c>
      <c r="C73" s="53" t="s">
        <v>9</v>
      </c>
    </row>
    <row r="74" spans="1:3" ht="15">
      <c r="A74" s="49">
        <v>32</v>
      </c>
      <c r="B74" s="50" t="s">
        <v>10</v>
      </c>
      <c r="C74" s="53" t="s">
        <v>9</v>
      </c>
    </row>
    <row r="75" spans="1:3">
      <c r="A75" s="49">
        <v>33</v>
      </c>
      <c r="B75" s="50" t="s">
        <v>11</v>
      </c>
      <c r="C75" s="57">
        <v>106950.32</v>
      </c>
    </row>
    <row r="76" spans="1:3" ht="15">
      <c r="A76" s="49">
        <v>34</v>
      </c>
      <c r="B76" s="50" t="s">
        <v>23</v>
      </c>
      <c r="C76" s="53" t="s">
        <v>9</v>
      </c>
    </row>
    <row r="77" spans="1:3" ht="15">
      <c r="A77" s="49">
        <v>35</v>
      </c>
      <c r="B77" s="50" t="s">
        <v>55</v>
      </c>
      <c r="C77" s="53" t="s">
        <v>9</v>
      </c>
    </row>
    <row r="78" spans="1:3">
      <c r="A78" s="49">
        <v>36</v>
      </c>
      <c r="B78" s="50" t="s">
        <v>56</v>
      </c>
      <c r="C78" s="57">
        <f>C97+C119</f>
        <v>87000.06</v>
      </c>
    </row>
    <row r="79" spans="1:3" ht="15">
      <c r="A79" s="49"/>
      <c r="B79" s="76" t="s">
        <v>57</v>
      </c>
      <c r="C79" s="76"/>
    </row>
    <row r="80" spans="1:3" ht="15">
      <c r="A80" s="49"/>
      <c r="B80" s="69" t="s">
        <v>58</v>
      </c>
      <c r="C80" s="56"/>
    </row>
    <row r="81" spans="1:3">
      <c r="A81" s="49">
        <v>37</v>
      </c>
      <c r="B81" s="50" t="s">
        <v>59</v>
      </c>
      <c r="C81" s="56" t="s">
        <v>58</v>
      </c>
    </row>
    <row r="82" spans="1:3">
      <c r="A82" s="49">
        <v>38</v>
      </c>
      <c r="B82" s="50" t="s">
        <v>60</v>
      </c>
      <c r="C82" s="56" t="s">
        <v>61</v>
      </c>
    </row>
    <row r="83" spans="1:3" ht="15">
      <c r="A83" s="49">
        <v>39</v>
      </c>
      <c r="B83" s="50" t="s">
        <v>62</v>
      </c>
      <c r="C83" s="53" t="s">
        <v>9</v>
      </c>
    </row>
    <row r="84" spans="1:3" ht="15">
      <c r="A84" s="49">
        <v>40</v>
      </c>
      <c r="B84" s="50" t="s">
        <v>63</v>
      </c>
      <c r="C84" s="53" t="s">
        <v>9</v>
      </c>
    </row>
    <row r="85" spans="1:3" ht="15">
      <c r="A85" s="49">
        <v>41</v>
      </c>
      <c r="B85" s="50" t="s">
        <v>64</v>
      </c>
      <c r="C85" s="53" t="s">
        <v>9</v>
      </c>
    </row>
    <row r="86" spans="1:3" ht="15">
      <c r="A86" s="49">
        <v>42</v>
      </c>
      <c r="B86" s="50" t="s">
        <v>65</v>
      </c>
      <c r="C86" s="53" t="s">
        <v>9</v>
      </c>
    </row>
    <row r="87" spans="1:3" ht="15">
      <c r="A87" s="49">
        <v>43</v>
      </c>
      <c r="B87" s="50" t="s">
        <v>66</v>
      </c>
      <c r="C87" s="53" t="s">
        <v>9</v>
      </c>
    </row>
    <row r="88" spans="1:3" ht="15">
      <c r="A88" s="49">
        <v>44</v>
      </c>
      <c r="B88" s="50" t="s">
        <v>67</v>
      </c>
      <c r="C88" s="53" t="s">
        <v>9</v>
      </c>
    </row>
    <row r="89" spans="1:3" ht="24.75">
      <c r="A89" s="49">
        <v>45</v>
      </c>
      <c r="B89" s="70" t="s">
        <v>68</v>
      </c>
      <c r="C89" s="53" t="s">
        <v>9</v>
      </c>
    </row>
    <row r="90" spans="1:3" ht="24.75">
      <c r="A90" s="49">
        <v>46</v>
      </c>
      <c r="B90" s="70" t="s">
        <v>137</v>
      </c>
      <c r="C90" s="53" t="s">
        <v>9</v>
      </c>
    </row>
    <row r="91" spans="1:3" ht="15">
      <c r="A91" s="49"/>
      <c r="B91" s="69" t="s">
        <v>70</v>
      </c>
      <c r="C91" s="56"/>
    </row>
    <row r="92" spans="1:3">
      <c r="A92" s="49">
        <v>37</v>
      </c>
      <c r="B92" s="50" t="s">
        <v>59</v>
      </c>
      <c r="C92" s="56" t="s">
        <v>70</v>
      </c>
    </row>
    <row r="93" spans="1:3">
      <c r="A93" s="49">
        <v>38</v>
      </c>
      <c r="B93" s="50" t="s">
        <v>60</v>
      </c>
      <c r="C93" s="56" t="s">
        <v>71</v>
      </c>
    </row>
    <row r="94" spans="1:3">
      <c r="A94" s="49">
        <v>39</v>
      </c>
      <c r="B94" s="50" t="s">
        <v>62</v>
      </c>
      <c r="C94" s="56">
        <v>139164</v>
      </c>
    </row>
    <row r="95" spans="1:3">
      <c r="A95" s="49">
        <v>40</v>
      </c>
      <c r="B95" s="50" t="s">
        <v>63</v>
      </c>
      <c r="C95" s="57">
        <v>499366.47</v>
      </c>
    </row>
    <row r="96" spans="1:3">
      <c r="A96" s="49">
        <v>41</v>
      </c>
      <c r="B96" s="50" t="s">
        <v>64</v>
      </c>
      <c r="C96" s="57">
        <f>504372.07+6691.29</f>
        <v>511063.36</v>
      </c>
    </row>
    <row r="97" spans="1:3">
      <c r="A97" s="49">
        <v>42</v>
      </c>
      <c r="B97" s="50" t="s">
        <v>65</v>
      </c>
      <c r="C97" s="57">
        <v>52082.75</v>
      </c>
    </row>
    <row r="98" spans="1:3">
      <c r="A98" s="49">
        <v>43</v>
      </c>
      <c r="B98" s="50" t="s">
        <v>66</v>
      </c>
      <c r="C98" s="57">
        <v>499366.7</v>
      </c>
    </row>
    <row r="99" spans="1:3">
      <c r="A99" s="49">
        <v>44</v>
      </c>
      <c r="B99" s="50" t="s">
        <v>67</v>
      </c>
      <c r="C99" s="57">
        <f>499366.47+40455.16-43723.57</f>
        <v>496098.06</v>
      </c>
    </row>
    <row r="100" spans="1:3" ht="24">
      <c r="A100" s="49">
        <v>45</v>
      </c>
      <c r="B100" s="70" t="s">
        <v>68</v>
      </c>
      <c r="C100" s="57">
        <v>43723.57</v>
      </c>
    </row>
    <row r="101" spans="1:3" ht="24">
      <c r="A101" s="49">
        <v>46</v>
      </c>
      <c r="B101" s="70" t="s">
        <v>137</v>
      </c>
      <c r="C101" s="71" t="s">
        <v>9</v>
      </c>
    </row>
    <row r="102" spans="1:3" ht="15">
      <c r="A102" s="49"/>
      <c r="B102" s="69" t="s">
        <v>72</v>
      </c>
      <c r="C102" s="56"/>
    </row>
    <row r="103" spans="1:3">
      <c r="A103" s="49">
        <v>37</v>
      </c>
      <c r="B103" s="50" t="s">
        <v>59</v>
      </c>
      <c r="C103" s="56" t="s">
        <v>73</v>
      </c>
    </row>
    <row r="104" spans="1:3">
      <c r="A104" s="49">
        <v>38</v>
      </c>
      <c r="B104" s="50" t="s">
        <v>60</v>
      </c>
      <c r="C104" s="56" t="s">
        <v>74</v>
      </c>
    </row>
    <row r="105" spans="1:3" ht="15">
      <c r="A105" s="49">
        <v>39</v>
      </c>
      <c r="B105" s="50" t="s">
        <v>62</v>
      </c>
      <c r="C105" s="53" t="s">
        <v>9</v>
      </c>
    </row>
    <row r="106" spans="1:3" ht="15">
      <c r="A106" s="49">
        <v>40</v>
      </c>
      <c r="B106" s="50" t="s">
        <v>63</v>
      </c>
      <c r="C106" s="53" t="s">
        <v>9</v>
      </c>
    </row>
    <row r="107" spans="1:3" ht="15">
      <c r="A107" s="49">
        <v>41</v>
      </c>
      <c r="B107" s="50" t="s">
        <v>64</v>
      </c>
      <c r="C107" s="53" t="s">
        <v>9</v>
      </c>
    </row>
    <row r="108" spans="1:3" ht="15">
      <c r="A108" s="49">
        <v>42</v>
      </c>
      <c r="B108" s="50" t="s">
        <v>65</v>
      </c>
      <c r="C108" s="53" t="s">
        <v>9</v>
      </c>
    </row>
    <row r="109" spans="1:3" ht="15">
      <c r="A109" s="49">
        <v>43</v>
      </c>
      <c r="B109" s="50" t="s">
        <v>66</v>
      </c>
      <c r="C109" s="53" t="s">
        <v>9</v>
      </c>
    </row>
    <row r="110" spans="1:3" ht="15">
      <c r="A110" s="49">
        <v>44</v>
      </c>
      <c r="B110" s="50" t="s">
        <v>67</v>
      </c>
      <c r="C110" s="53" t="s">
        <v>9</v>
      </c>
    </row>
    <row r="111" spans="1:3" ht="24.75">
      <c r="A111" s="49">
        <v>45</v>
      </c>
      <c r="B111" s="70" t="s">
        <v>68</v>
      </c>
      <c r="C111" s="53" t="s">
        <v>9</v>
      </c>
    </row>
    <row r="112" spans="1:3" ht="24.75">
      <c r="A112" s="49">
        <v>46</v>
      </c>
      <c r="B112" s="70" t="s">
        <v>137</v>
      </c>
      <c r="C112" s="53" t="s">
        <v>9</v>
      </c>
    </row>
    <row r="113" spans="1:3" ht="15">
      <c r="A113" s="46"/>
      <c r="B113" s="69" t="s">
        <v>75</v>
      </c>
      <c r="C113" s="56"/>
    </row>
    <row r="114" spans="1:3">
      <c r="A114" s="49">
        <v>37</v>
      </c>
      <c r="B114" s="50" t="s">
        <v>59</v>
      </c>
      <c r="C114" s="56" t="s">
        <v>76</v>
      </c>
    </row>
    <row r="115" spans="1:3">
      <c r="A115" s="49">
        <v>38</v>
      </c>
      <c r="B115" s="50" t="s">
        <v>60</v>
      </c>
      <c r="C115" s="56" t="s">
        <v>74</v>
      </c>
    </row>
    <row r="116" spans="1:3">
      <c r="A116" s="49">
        <v>39</v>
      </c>
      <c r="B116" s="50" t="s">
        <v>62</v>
      </c>
      <c r="C116" s="56">
        <v>7095</v>
      </c>
    </row>
    <row r="117" spans="1:3">
      <c r="A117" s="49">
        <v>40</v>
      </c>
      <c r="B117" s="50" t="s">
        <v>63</v>
      </c>
      <c r="C117" s="57">
        <v>345954.7</v>
      </c>
    </row>
    <row r="118" spans="1:3">
      <c r="A118" s="49">
        <v>41</v>
      </c>
      <c r="B118" s="50" t="s">
        <v>64</v>
      </c>
      <c r="C118" s="57">
        <f>345713.75+8092.98</f>
        <v>353806.73</v>
      </c>
    </row>
    <row r="119" spans="1:3">
      <c r="A119" s="49">
        <v>42</v>
      </c>
      <c r="B119" s="50" t="s">
        <v>65</v>
      </c>
      <c r="C119" s="57">
        <v>34917.31</v>
      </c>
    </row>
    <row r="120" spans="1:3">
      <c r="A120" s="49">
        <v>43</v>
      </c>
      <c r="B120" s="50" t="s">
        <v>66</v>
      </c>
      <c r="C120" s="57">
        <v>345954.7</v>
      </c>
    </row>
    <row r="121" spans="1:3">
      <c r="A121" s="49">
        <v>44</v>
      </c>
      <c r="B121" s="50" t="s">
        <v>67</v>
      </c>
      <c r="C121" s="57">
        <f>345954.7+28641-29754.05</f>
        <v>344841.65</v>
      </c>
    </row>
    <row r="122" spans="1:3" ht="24">
      <c r="A122" s="49">
        <v>45</v>
      </c>
      <c r="B122" s="70" t="s">
        <v>68</v>
      </c>
      <c r="C122" s="57">
        <v>29754.05</v>
      </c>
    </row>
    <row r="123" spans="1:3" ht="24">
      <c r="A123" s="49">
        <v>46</v>
      </c>
      <c r="B123" s="70" t="s">
        <v>137</v>
      </c>
      <c r="C123" s="71" t="s">
        <v>9</v>
      </c>
    </row>
    <row r="124" spans="1:3" ht="15">
      <c r="A124" s="49"/>
      <c r="B124" s="77" t="s">
        <v>77</v>
      </c>
      <c r="C124" s="77"/>
    </row>
    <row r="125" spans="1:3" ht="15">
      <c r="A125" s="49">
        <v>47</v>
      </c>
      <c r="B125" s="50" t="s">
        <v>49</v>
      </c>
      <c r="C125" s="53" t="s">
        <v>9</v>
      </c>
    </row>
    <row r="126" spans="1:3" ht="15">
      <c r="A126" s="49">
        <v>48</v>
      </c>
      <c r="B126" s="50" t="s">
        <v>78</v>
      </c>
      <c r="C126" s="53" t="s">
        <v>9</v>
      </c>
    </row>
    <row r="127" spans="1:3" ht="15">
      <c r="A127" s="49">
        <v>49</v>
      </c>
      <c r="B127" s="50" t="s">
        <v>79</v>
      </c>
      <c r="C127" s="53" t="s">
        <v>9</v>
      </c>
    </row>
    <row r="128" spans="1:3" ht="15">
      <c r="A128" s="49">
        <v>50</v>
      </c>
      <c r="B128" s="50" t="s">
        <v>52</v>
      </c>
      <c r="C128" s="53" t="s">
        <v>9</v>
      </c>
    </row>
    <row r="129" spans="1:3" ht="15">
      <c r="A129" s="49"/>
      <c r="B129" s="77" t="s">
        <v>80</v>
      </c>
      <c r="C129" s="77"/>
    </row>
    <row r="130" spans="1:3">
      <c r="A130" s="49">
        <v>51</v>
      </c>
      <c r="B130" s="50" t="s">
        <v>81</v>
      </c>
      <c r="C130" s="56">
        <v>7</v>
      </c>
    </row>
    <row r="131" spans="1:3">
      <c r="A131" s="49">
        <v>52</v>
      </c>
      <c r="B131" s="50" t="s">
        <v>82</v>
      </c>
      <c r="C131" s="56">
        <v>2</v>
      </c>
    </row>
    <row r="132" spans="1:3" ht="24">
      <c r="A132" s="49">
        <v>53</v>
      </c>
      <c r="B132" s="70" t="s">
        <v>140</v>
      </c>
      <c r="C132" s="57">
        <v>121385.53</v>
      </c>
    </row>
    <row r="133" spans="1:3" ht="25.9" customHeight="1">
      <c r="B133" s="72"/>
    </row>
  </sheetData>
  <mergeCells count="19">
    <mergeCell ref="B79:C79"/>
    <mergeCell ref="B124:C124"/>
    <mergeCell ref="B129:C129"/>
    <mergeCell ref="B55:C55"/>
    <mergeCell ref="B58:C58"/>
    <mergeCell ref="B61:C61"/>
    <mergeCell ref="B64:C64"/>
    <mergeCell ref="B67:C67"/>
    <mergeCell ref="B72:C72"/>
    <mergeCell ref="B52:C52"/>
    <mergeCell ref="B4:C4"/>
    <mergeCell ref="B10:C10"/>
    <mergeCell ref="B33:C33"/>
    <mergeCell ref="B34:C34"/>
    <mergeCell ref="B37:C37"/>
    <mergeCell ref="B40:C40"/>
    <mergeCell ref="B43:C43"/>
    <mergeCell ref="B46:C46"/>
    <mergeCell ref="B49:C49"/>
  </mergeCells>
  <pageMargins left="0.31496062992125984" right="0.19685039370078741" top="0.39370078740157483" bottom="0.35433070866141736" header="0.27559055118110237" footer="0.31496062992125984"/>
  <pageSetup paperSize="9" scale="86" fitToWidth="0" fitToHeight="0" pageOrder="overThenDown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48"/>
  <sheetViews>
    <sheetView workbookViewId="0"/>
  </sheetViews>
  <sheetFormatPr defaultColWidth="8.75" defaultRowHeight="14.25"/>
  <cols>
    <col min="1" max="1" width="5.5" style="1" customWidth="1"/>
    <col min="2" max="2" width="49.75" customWidth="1"/>
    <col min="3" max="3" width="44" customWidth="1"/>
    <col min="4" max="4" width="10.75" customWidth="1"/>
    <col min="5" max="5" width="14.75" customWidth="1"/>
    <col min="6" max="1024" width="10.75" customWidth="1"/>
    <col min="1025" max="1025" width="8.75" customWidth="1"/>
  </cols>
  <sheetData>
    <row r="4" spans="1:3" ht="15.75">
      <c r="B4" s="79" t="s">
        <v>0</v>
      </c>
      <c r="C4" s="79"/>
    </row>
    <row r="5" spans="1:3" ht="15">
      <c r="B5" s="2"/>
    </row>
    <row r="6" spans="1:3" ht="15">
      <c r="A6" s="3" t="s">
        <v>1</v>
      </c>
      <c r="B6" s="4" t="s">
        <v>2</v>
      </c>
      <c r="C6" s="5" t="s">
        <v>3</v>
      </c>
    </row>
    <row r="7" spans="1:3">
      <c r="A7" s="6">
        <v>1</v>
      </c>
      <c r="B7" s="7" t="s">
        <v>4</v>
      </c>
      <c r="C7" s="8" t="s">
        <v>84</v>
      </c>
    </row>
    <row r="8" spans="1:3">
      <c r="A8" s="6">
        <v>2</v>
      </c>
      <c r="B8" s="7" t="s">
        <v>5</v>
      </c>
      <c r="C8" s="8" t="s">
        <v>85</v>
      </c>
    </row>
    <row r="9" spans="1:3">
      <c r="A9" s="6">
        <v>3</v>
      </c>
      <c r="B9" s="7" t="s">
        <v>6</v>
      </c>
      <c r="C9" s="8" t="s">
        <v>86</v>
      </c>
    </row>
    <row r="10" spans="1:3">
      <c r="A10" s="6"/>
      <c r="B10" s="80" t="s">
        <v>7</v>
      </c>
      <c r="C10" s="80"/>
    </row>
    <row r="11" spans="1:3" ht="15">
      <c r="A11" s="3" t="s">
        <v>1</v>
      </c>
      <c r="B11" s="4" t="s">
        <v>2</v>
      </c>
      <c r="C11" s="5" t="s">
        <v>3</v>
      </c>
    </row>
    <row r="12" spans="1:3" ht="15">
      <c r="A12" s="6">
        <v>4</v>
      </c>
      <c r="B12" s="7" t="s">
        <v>8</v>
      </c>
      <c r="C12" s="9" t="s">
        <v>9</v>
      </c>
    </row>
    <row r="13" spans="1:3" ht="15">
      <c r="A13" s="6">
        <v>5</v>
      </c>
      <c r="B13" s="7" t="s">
        <v>10</v>
      </c>
      <c r="C13" s="10" t="s">
        <v>9</v>
      </c>
    </row>
    <row r="14" spans="1:3">
      <c r="A14" s="6">
        <v>6</v>
      </c>
      <c r="B14" s="7" t="s">
        <v>11</v>
      </c>
      <c r="C14" s="19">
        <v>97747.38</v>
      </c>
    </row>
    <row r="15" spans="1:3">
      <c r="A15" s="6">
        <v>7</v>
      </c>
      <c r="B15" s="11" t="s">
        <v>12</v>
      </c>
      <c r="C15" s="13">
        <v>1008090.4</v>
      </c>
    </row>
    <row r="16" spans="1:3">
      <c r="A16" s="6"/>
      <c r="B16" s="7" t="s">
        <v>13</v>
      </c>
      <c r="C16" s="12"/>
    </row>
    <row r="17" spans="1:3">
      <c r="A17" s="6">
        <v>8</v>
      </c>
      <c r="B17" s="7" t="s">
        <v>14</v>
      </c>
      <c r="C17" s="13">
        <f>C15-C18-C19</f>
        <v>640694.29</v>
      </c>
    </row>
    <row r="18" spans="1:3">
      <c r="A18" s="6">
        <v>9</v>
      </c>
      <c r="B18" s="7" t="s">
        <v>15</v>
      </c>
      <c r="C18" s="13">
        <v>48455.79</v>
      </c>
    </row>
    <row r="19" spans="1:3">
      <c r="A19" s="6">
        <v>10</v>
      </c>
      <c r="B19" s="7" t="s">
        <v>16</v>
      </c>
      <c r="C19" s="13">
        <v>318940.32</v>
      </c>
    </row>
    <row r="20" spans="1:3">
      <c r="A20" s="6">
        <v>11</v>
      </c>
      <c r="B20" s="7" t="s">
        <v>17</v>
      </c>
      <c r="C20" s="13">
        <v>1002102.18</v>
      </c>
    </row>
    <row r="21" spans="1:3">
      <c r="A21" s="6"/>
      <c r="B21" s="7" t="s">
        <v>13</v>
      </c>
      <c r="C21" s="12"/>
    </row>
    <row r="22" spans="1:3" ht="24">
      <c r="A22" s="6">
        <v>12</v>
      </c>
      <c r="B22" s="14" t="s">
        <v>18</v>
      </c>
      <c r="C22" s="19">
        <v>1002102.18</v>
      </c>
    </row>
    <row r="23" spans="1:3" ht="24.75">
      <c r="A23" s="6">
        <v>13</v>
      </c>
      <c r="B23" s="14" t="s">
        <v>19</v>
      </c>
      <c r="C23" s="10" t="s">
        <v>9</v>
      </c>
    </row>
    <row r="24" spans="1:3" ht="15">
      <c r="A24" s="6">
        <v>14</v>
      </c>
      <c r="B24" s="7" t="s">
        <v>20</v>
      </c>
      <c r="C24" s="10" t="s">
        <v>9</v>
      </c>
    </row>
    <row r="25" spans="1:3" ht="15">
      <c r="A25" s="6">
        <v>15</v>
      </c>
      <c r="B25" s="7" t="s">
        <v>21</v>
      </c>
      <c r="C25" s="10" t="s">
        <v>9</v>
      </c>
    </row>
    <row r="26" spans="1:3" ht="15">
      <c r="A26" s="6">
        <v>16</v>
      </c>
      <c r="B26" s="7" t="s">
        <v>87</v>
      </c>
      <c r="C26" s="10" t="s">
        <v>9</v>
      </c>
    </row>
    <row r="27" spans="1:3" ht="15">
      <c r="A27" s="6">
        <v>17</v>
      </c>
      <c r="B27" s="7" t="s">
        <v>22</v>
      </c>
      <c r="C27" s="10" t="s">
        <v>9</v>
      </c>
    </row>
    <row r="28" spans="1:3" ht="15">
      <c r="A28" s="6">
        <v>18</v>
      </c>
      <c r="B28" s="7" t="s">
        <v>23</v>
      </c>
      <c r="C28" s="10" t="s">
        <v>9</v>
      </c>
    </row>
    <row r="29" spans="1:3" ht="15">
      <c r="A29" s="6">
        <v>19</v>
      </c>
      <c r="B29" s="7" t="s">
        <v>24</v>
      </c>
      <c r="C29" s="10" t="s">
        <v>9</v>
      </c>
    </row>
    <row r="30" spans="1:3">
      <c r="A30" s="6">
        <v>20</v>
      </c>
      <c r="B30" s="7" t="s">
        <v>25</v>
      </c>
      <c r="C30" s="13">
        <v>103735.59</v>
      </c>
    </row>
    <row r="31" spans="1:3">
      <c r="A31" s="6"/>
      <c r="B31" s="80" t="s">
        <v>26</v>
      </c>
      <c r="C31" s="80"/>
    </row>
    <row r="32" spans="1:3" ht="15">
      <c r="A32" s="6"/>
      <c r="B32" s="78" t="s">
        <v>27</v>
      </c>
      <c r="C32" s="78"/>
    </row>
    <row r="33" spans="1:5">
      <c r="A33" s="6">
        <v>21</v>
      </c>
      <c r="B33" s="7" t="s">
        <v>28</v>
      </c>
      <c r="C33" s="15" t="s">
        <v>29</v>
      </c>
      <c r="D33" s="20"/>
      <c r="E33" s="20"/>
    </row>
    <row r="34" spans="1:5">
      <c r="A34" s="6">
        <v>22</v>
      </c>
      <c r="B34" s="7" t="s">
        <v>30</v>
      </c>
      <c r="C34" s="16">
        <v>97494.85</v>
      </c>
      <c r="D34" s="20">
        <v>151650.48000000001</v>
      </c>
      <c r="E34" s="21">
        <f>C34-D34</f>
        <v>-54155.630000000005</v>
      </c>
    </row>
    <row r="35" spans="1:5" ht="15">
      <c r="A35" s="6"/>
      <c r="B35" s="78" t="s">
        <v>31</v>
      </c>
      <c r="C35" s="78"/>
      <c r="D35" s="20"/>
      <c r="E35" s="20"/>
    </row>
    <row r="36" spans="1:5">
      <c r="A36" s="6">
        <v>21</v>
      </c>
      <c r="B36" s="7" t="s">
        <v>28</v>
      </c>
      <c r="C36" s="12" t="s">
        <v>31</v>
      </c>
      <c r="D36" s="20"/>
      <c r="E36" s="20"/>
    </row>
    <row r="37" spans="1:5">
      <c r="A37" s="6">
        <v>22</v>
      </c>
      <c r="B37" s="7" t="s">
        <v>32</v>
      </c>
      <c r="C37" s="16">
        <v>93120.05</v>
      </c>
      <c r="D37" s="20">
        <v>161835.96</v>
      </c>
      <c r="E37" s="21">
        <f>C37-D37</f>
        <v>-68715.909999999989</v>
      </c>
    </row>
    <row r="38" spans="1:5" ht="15">
      <c r="A38" s="6"/>
      <c r="B38" s="78" t="s">
        <v>33</v>
      </c>
      <c r="C38" s="78"/>
      <c r="D38" s="20"/>
      <c r="E38" s="20"/>
    </row>
    <row r="39" spans="1:5">
      <c r="A39" s="6">
        <v>21</v>
      </c>
      <c r="B39" s="7" t="s">
        <v>28</v>
      </c>
      <c r="C39" s="12" t="s">
        <v>33</v>
      </c>
      <c r="D39" s="20"/>
      <c r="E39" s="20"/>
    </row>
    <row r="40" spans="1:5">
      <c r="A40" s="6">
        <v>22</v>
      </c>
      <c r="B40" s="7" t="s">
        <v>32</v>
      </c>
      <c r="C40" s="16">
        <v>13958.45</v>
      </c>
      <c r="D40" s="20">
        <v>28293</v>
      </c>
      <c r="E40" s="21">
        <f>C40-D40</f>
        <v>-14334.55</v>
      </c>
    </row>
    <row r="41" spans="1:5" ht="15">
      <c r="A41" s="6"/>
      <c r="B41" s="78" t="s">
        <v>34</v>
      </c>
      <c r="C41" s="78"/>
      <c r="D41" s="20"/>
      <c r="E41" s="20"/>
    </row>
    <row r="42" spans="1:5" ht="28.5">
      <c r="A42" s="6">
        <v>21</v>
      </c>
      <c r="B42" s="7" t="s">
        <v>28</v>
      </c>
      <c r="C42" s="22" t="s">
        <v>34</v>
      </c>
      <c r="D42" s="23"/>
      <c r="E42" s="20"/>
    </row>
    <row r="43" spans="1:5">
      <c r="A43" s="6">
        <v>22</v>
      </c>
      <c r="B43" s="7" t="s">
        <v>30</v>
      </c>
      <c r="C43" s="24">
        <v>24998.68</v>
      </c>
      <c r="D43" s="23">
        <v>178245.9</v>
      </c>
      <c r="E43" s="21">
        <f>C43+C46+C49-D43</f>
        <v>-136373.04999999999</v>
      </c>
    </row>
    <row r="44" spans="1:5" ht="15">
      <c r="A44" s="6"/>
      <c r="B44" s="78" t="s">
        <v>88</v>
      </c>
      <c r="C44" s="78"/>
      <c r="D44" s="20"/>
      <c r="E44" s="20"/>
    </row>
    <row r="45" spans="1:5">
      <c r="A45" s="6">
        <v>21</v>
      </c>
      <c r="B45" s="7" t="s">
        <v>28</v>
      </c>
      <c r="C45" s="25" t="s">
        <v>88</v>
      </c>
      <c r="D45" s="20"/>
      <c r="E45" s="20"/>
    </row>
    <row r="46" spans="1:5">
      <c r="A46" s="6">
        <v>22</v>
      </c>
      <c r="B46" s="7" t="s">
        <v>30</v>
      </c>
      <c r="C46" s="24">
        <v>11874.4</v>
      </c>
      <c r="D46" s="20"/>
      <c r="E46" s="20"/>
    </row>
    <row r="47" spans="1:5" ht="15">
      <c r="A47" s="6"/>
      <c r="B47" s="78" t="s">
        <v>89</v>
      </c>
      <c r="C47" s="78"/>
      <c r="D47" s="20"/>
      <c r="E47" s="20"/>
    </row>
    <row r="48" spans="1:5">
      <c r="A48" s="6">
        <v>21</v>
      </c>
      <c r="B48" s="7" t="s">
        <v>28</v>
      </c>
      <c r="C48" s="25" t="s">
        <v>89</v>
      </c>
      <c r="D48" s="20"/>
      <c r="E48" s="20"/>
    </row>
    <row r="49" spans="1:5">
      <c r="A49" s="6">
        <v>22</v>
      </c>
      <c r="B49" s="7" t="s">
        <v>30</v>
      </c>
      <c r="C49" s="24">
        <v>4999.7700000000004</v>
      </c>
      <c r="D49" s="20"/>
      <c r="E49" s="20"/>
    </row>
    <row r="50" spans="1:5" ht="15">
      <c r="A50" s="6"/>
      <c r="B50" s="78" t="s">
        <v>37</v>
      </c>
      <c r="C50" s="78"/>
      <c r="D50" s="20"/>
      <c r="E50" s="20"/>
    </row>
    <row r="51" spans="1:5">
      <c r="A51" s="6">
        <v>21</v>
      </c>
      <c r="B51" s="7" t="s">
        <v>28</v>
      </c>
      <c r="C51" s="12" t="s">
        <v>38</v>
      </c>
      <c r="D51" s="20"/>
      <c r="E51" s="20"/>
    </row>
    <row r="52" spans="1:5">
      <c r="A52" s="6">
        <v>22</v>
      </c>
      <c r="B52" s="7" t="s">
        <v>30</v>
      </c>
      <c r="C52" s="16">
        <v>32498.28</v>
      </c>
      <c r="D52" s="26" t="s">
        <v>90</v>
      </c>
      <c r="E52" s="20"/>
    </row>
    <row r="53" spans="1:5" ht="15">
      <c r="A53" s="6"/>
      <c r="B53" s="78" t="s">
        <v>39</v>
      </c>
      <c r="C53" s="78"/>
      <c r="D53" s="20"/>
      <c r="E53" s="20"/>
    </row>
    <row r="54" spans="1:5">
      <c r="A54" s="6">
        <v>21</v>
      </c>
      <c r="B54" s="7" t="s">
        <v>28</v>
      </c>
      <c r="C54" s="12" t="s">
        <v>40</v>
      </c>
      <c r="D54" s="20"/>
      <c r="E54" s="20"/>
    </row>
    <row r="55" spans="1:5">
      <c r="A55" s="6">
        <v>22</v>
      </c>
      <c r="B55" s="7" t="s">
        <v>30</v>
      </c>
      <c r="C55" s="16">
        <v>2499.87</v>
      </c>
      <c r="D55" s="20">
        <v>6790.32</v>
      </c>
      <c r="E55" s="21">
        <f>C55-D55</f>
        <v>-4290.45</v>
      </c>
    </row>
    <row r="56" spans="1:5" ht="15">
      <c r="A56" s="6"/>
      <c r="B56" s="78" t="s">
        <v>41</v>
      </c>
      <c r="C56" s="78"/>
      <c r="D56" s="20"/>
      <c r="E56" s="20"/>
    </row>
    <row r="57" spans="1:5">
      <c r="A57" s="6">
        <v>21</v>
      </c>
      <c r="B57" s="7" t="s">
        <v>28</v>
      </c>
      <c r="C57" s="12" t="s">
        <v>41</v>
      </c>
      <c r="D57" s="20"/>
      <c r="E57" s="20"/>
    </row>
    <row r="58" spans="1:5">
      <c r="A58" s="6">
        <v>22</v>
      </c>
      <c r="B58" s="7" t="s">
        <v>30</v>
      </c>
      <c r="C58" s="16">
        <v>97494.85</v>
      </c>
      <c r="D58" s="20">
        <v>97894</v>
      </c>
      <c r="E58" s="21"/>
    </row>
    <row r="59" spans="1:5" ht="15">
      <c r="A59" s="6"/>
      <c r="B59" s="78" t="s">
        <v>42</v>
      </c>
      <c r="C59" s="78"/>
      <c r="D59" s="20"/>
      <c r="E59" s="20"/>
    </row>
    <row r="60" spans="1:5">
      <c r="A60" s="6">
        <v>21</v>
      </c>
      <c r="B60" s="7" t="s">
        <v>28</v>
      </c>
      <c r="C60" s="12" t="s">
        <v>42</v>
      </c>
      <c r="D60" s="20"/>
      <c r="E60" s="20"/>
    </row>
    <row r="61" spans="1:5">
      <c r="A61" s="6">
        <v>22</v>
      </c>
      <c r="B61" s="7" t="s">
        <v>30</v>
      </c>
      <c r="C61" s="16">
        <v>126243.23</v>
      </c>
      <c r="D61" s="20">
        <v>135806.39999999999</v>
      </c>
      <c r="E61" s="21">
        <f>C61-D61</f>
        <v>-9563.1699999999983</v>
      </c>
    </row>
    <row r="62" spans="1:5" ht="15">
      <c r="A62" s="6"/>
      <c r="B62" s="78" t="s">
        <v>43</v>
      </c>
      <c r="C62" s="78"/>
      <c r="D62" s="20"/>
      <c r="E62" s="20"/>
    </row>
    <row r="63" spans="1:5">
      <c r="A63" s="6">
        <v>21</v>
      </c>
      <c r="B63" s="7" t="s">
        <v>28</v>
      </c>
      <c r="C63" s="12" t="s">
        <v>44</v>
      </c>
      <c r="D63" s="20"/>
      <c r="E63" s="20"/>
    </row>
    <row r="64" spans="1:5">
      <c r="A64" s="6">
        <v>22</v>
      </c>
      <c r="B64" s="7" t="s">
        <v>30</v>
      </c>
      <c r="C64" s="16">
        <v>5624.7</v>
      </c>
      <c r="D64" s="20">
        <v>15278</v>
      </c>
      <c r="E64" s="21">
        <f>C64-D64</f>
        <v>-9653.2999999999993</v>
      </c>
    </row>
    <row r="65" spans="1:5" ht="15">
      <c r="A65" s="6"/>
      <c r="B65" s="78" t="s">
        <v>45</v>
      </c>
      <c r="C65" s="78"/>
      <c r="D65" s="20"/>
      <c r="E65" s="20"/>
    </row>
    <row r="66" spans="1:5">
      <c r="A66" s="6">
        <v>21</v>
      </c>
      <c r="B66" s="7" t="s">
        <v>28</v>
      </c>
      <c r="C66" s="12" t="s">
        <v>45</v>
      </c>
      <c r="D66" s="20"/>
      <c r="E66" s="20"/>
    </row>
    <row r="67" spans="1:5">
      <c r="A67" s="6">
        <v>22</v>
      </c>
      <c r="B67" s="7" t="s">
        <v>30</v>
      </c>
      <c r="C67" s="16">
        <v>379354.78</v>
      </c>
      <c r="D67" s="20">
        <v>390443.4</v>
      </c>
      <c r="E67" s="21">
        <f>C67-D67</f>
        <v>-11088.619999999995</v>
      </c>
    </row>
    <row r="68" spans="1:5" ht="15">
      <c r="A68" s="6"/>
      <c r="B68" s="78" t="s">
        <v>46</v>
      </c>
      <c r="C68" s="78"/>
      <c r="D68" s="20"/>
      <c r="E68" s="20"/>
    </row>
    <row r="69" spans="1:5">
      <c r="A69" s="6">
        <v>21</v>
      </c>
      <c r="B69" s="7" t="s">
        <v>28</v>
      </c>
      <c r="C69" s="12" t="s">
        <v>91</v>
      </c>
      <c r="D69" s="20"/>
      <c r="E69" s="20"/>
    </row>
    <row r="70" spans="1:5">
      <c r="A70" s="6">
        <v>22</v>
      </c>
      <c r="B70" s="7" t="s">
        <v>30</v>
      </c>
      <c r="C70" s="16">
        <v>80014.720000000001</v>
      </c>
      <c r="D70" s="26" t="s">
        <v>90</v>
      </c>
      <c r="E70" s="20"/>
    </row>
    <row r="71" spans="1:5" ht="15">
      <c r="A71" s="6"/>
      <c r="B71" s="78" t="s">
        <v>92</v>
      </c>
      <c r="C71" s="78"/>
      <c r="D71" s="20"/>
      <c r="E71" s="20"/>
    </row>
    <row r="72" spans="1:5">
      <c r="A72" s="6">
        <v>21</v>
      </c>
      <c r="B72" s="7" t="s">
        <v>28</v>
      </c>
      <c r="C72" s="12" t="s">
        <v>93</v>
      </c>
      <c r="D72" s="20"/>
      <c r="E72" s="20"/>
    </row>
    <row r="73" spans="1:5">
      <c r="A73" s="6">
        <v>22</v>
      </c>
      <c r="B73" s="7" t="s">
        <v>30</v>
      </c>
      <c r="C73" s="16">
        <v>13749.25</v>
      </c>
      <c r="D73" s="20">
        <v>28293</v>
      </c>
      <c r="E73" s="21">
        <f>C73-D73</f>
        <v>-14543.75</v>
      </c>
    </row>
    <row r="74" spans="1:5" ht="15">
      <c r="A74" s="6"/>
      <c r="B74" s="82" t="s">
        <v>48</v>
      </c>
      <c r="C74" s="82"/>
      <c r="D74" s="20"/>
      <c r="E74" s="20"/>
    </row>
    <row r="75" spans="1:5" ht="15">
      <c r="A75" s="6">
        <v>27</v>
      </c>
      <c r="B75" s="7" t="s">
        <v>49</v>
      </c>
      <c r="C75" s="10">
        <v>1</v>
      </c>
      <c r="D75" s="20"/>
      <c r="E75" s="20"/>
    </row>
    <row r="76" spans="1:5" ht="15">
      <c r="A76" s="6">
        <v>28</v>
      </c>
      <c r="B76" s="7" t="s">
        <v>50</v>
      </c>
      <c r="C76" s="10">
        <v>1</v>
      </c>
      <c r="D76" s="20"/>
      <c r="E76" s="27">
        <f>SUM(E34:E75)</f>
        <v>-322718.43</v>
      </c>
    </row>
    <row r="77" spans="1:5" ht="15">
      <c r="A77" s="6">
        <v>29</v>
      </c>
      <c r="B77" s="7" t="s">
        <v>51</v>
      </c>
      <c r="C77" s="10" t="s">
        <v>9</v>
      </c>
    </row>
    <row r="78" spans="1:5" ht="15">
      <c r="A78" s="6">
        <v>30</v>
      </c>
      <c r="B78" s="7" t="s">
        <v>52</v>
      </c>
      <c r="C78" s="10" t="s">
        <v>9</v>
      </c>
    </row>
    <row r="79" spans="1:5" ht="15">
      <c r="A79" s="6"/>
      <c r="B79" s="81" t="s">
        <v>53</v>
      </c>
      <c r="C79" s="81"/>
    </row>
    <row r="80" spans="1:5" ht="15">
      <c r="A80" s="6">
        <v>31</v>
      </c>
      <c r="B80" s="7" t="s">
        <v>54</v>
      </c>
      <c r="C80" s="10" t="s">
        <v>9</v>
      </c>
    </row>
    <row r="81" spans="1:3" ht="15">
      <c r="A81" s="6">
        <v>32</v>
      </c>
      <c r="B81" s="7" t="s">
        <v>10</v>
      </c>
      <c r="C81" s="10" t="s">
        <v>9</v>
      </c>
    </row>
    <row r="82" spans="1:3">
      <c r="A82" s="6">
        <v>33</v>
      </c>
      <c r="B82" s="7" t="s">
        <v>11</v>
      </c>
      <c r="C82" s="13">
        <v>56468.78</v>
      </c>
    </row>
    <row r="83" spans="1:3" ht="15">
      <c r="A83" s="6">
        <v>34</v>
      </c>
      <c r="B83" s="7" t="s">
        <v>23</v>
      </c>
      <c r="C83" s="10" t="s">
        <v>9</v>
      </c>
    </row>
    <row r="84" spans="1:3" ht="15">
      <c r="A84" s="6">
        <v>35</v>
      </c>
      <c r="B84" s="7" t="s">
        <v>55</v>
      </c>
      <c r="C84" s="10" t="s">
        <v>9</v>
      </c>
    </row>
    <row r="85" spans="1:3">
      <c r="A85" s="6">
        <v>36</v>
      </c>
      <c r="B85" s="7" t="s">
        <v>56</v>
      </c>
      <c r="C85" s="13">
        <v>59928.19</v>
      </c>
    </row>
    <row r="86" spans="1:3" ht="15">
      <c r="A86" s="6"/>
      <c r="B86" s="81" t="s">
        <v>57</v>
      </c>
      <c r="C86" s="81"/>
    </row>
    <row r="87" spans="1:3" ht="15">
      <c r="A87" s="6"/>
      <c r="B87" s="17" t="s">
        <v>58</v>
      </c>
      <c r="C87" s="12"/>
    </row>
    <row r="88" spans="1:3">
      <c r="A88" s="6">
        <v>37</v>
      </c>
      <c r="B88" s="7" t="s">
        <v>59</v>
      </c>
      <c r="C88" s="12" t="s">
        <v>58</v>
      </c>
    </row>
    <row r="89" spans="1:3">
      <c r="A89" s="6">
        <v>38</v>
      </c>
      <c r="B89" s="7" t="s">
        <v>60</v>
      </c>
      <c r="C89" s="12" t="s">
        <v>61</v>
      </c>
    </row>
    <row r="90" spans="1:3" ht="15">
      <c r="A90" s="6">
        <v>39</v>
      </c>
      <c r="B90" s="7" t="s">
        <v>62</v>
      </c>
      <c r="C90" s="10" t="s">
        <v>9</v>
      </c>
    </row>
    <row r="91" spans="1:3" ht="15">
      <c r="A91" s="6">
        <v>40</v>
      </c>
      <c r="B91" s="7" t="s">
        <v>63</v>
      </c>
      <c r="C91" s="10" t="s">
        <v>9</v>
      </c>
    </row>
    <row r="92" spans="1:3" ht="15">
      <c r="A92" s="6">
        <v>41</v>
      </c>
      <c r="B92" s="7" t="s">
        <v>64</v>
      </c>
      <c r="C92" s="10" t="s">
        <v>9</v>
      </c>
    </row>
    <row r="93" spans="1:3" ht="15">
      <c r="A93" s="6">
        <v>42</v>
      </c>
      <c r="B93" s="7" t="s">
        <v>65</v>
      </c>
      <c r="C93" s="10" t="s">
        <v>9</v>
      </c>
    </row>
    <row r="94" spans="1:3" ht="15">
      <c r="A94" s="6">
        <v>43</v>
      </c>
      <c r="B94" s="7" t="s">
        <v>66</v>
      </c>
      <c r="C94" s="10" t="s">
        <v>9</v>
      </c>
    </row>
    <row r="95" spans="1:3" ht="15">
      <c r="A95" s="6">
        <v>44</v>
      </c>
      <c r="B95" s="7" t="s">
        <v>67</v>
      </c>
      <c r="C95" s="10" t="s">
        <v>9</v>
      </c>
    </row>
    <row r="96" spans="1:3" ht="24.75">
      <c r="A96" s="6">
        <v>45</v>
      </c>
      <c r="B96" s="14" t="s">
        <v>68</v>
      </c>
      <c r="C96" s="10" t="s">
        <v>9</v>
      </c>
    </row>
    <row r="97" spans="1:3" ht="24.75">
      <c r="A97" s="6">
        <v>46</v>
      </c>
      <c r="B97" s="14" t="s">
        <v>69</v>
      </c>
      <c r="C97" s="10" t="s">
        <v>9</v>
      </c>
    </row>
    <row r="98" spans="1:3" ht="15">
      <c r="A98" s="6"/>
      <c r="B98" s="17" t="s">
        <v>70</v>
      </c>
      <c r="C98" s="12"/>
    </row>
    <row r="99" spans="1:3">
      <c r="A99" s="6">
        <v>37</v>
      </c>
      <c r="B99" s="7" t="s">
        <v>59</v>
      </c>
      <c r="C99" s="12" t="s">
        <v>70</v>
      </c>
    </row>
    <row r="100" spans="1:3">
      <c r="A100" s="6">
        <v>38</v>
      </c>
      <c r="B100" s="7" t="s">
        <v>60</v>
      </c>
      <c r="C100" s="12" t="s">
        <v>71</v>
      </c>
    </row>
    <row r="101" spans="1:3">
      <c r="A101" s="6">
        <v>39</v>
      </c>
      <c r="B101" s="7" t="s">
        <v>62</v>
      </c>
      <c r="C101" s="12">
        <v>159912</v>
      </c>
    </row>
    <row r="102" spans="1:3">
      <c r="A102" s="6">
        <v>40</v>
      </c>
      <c r="B102" s="7" t="s">
        <v>63</v>
      </c>
      <c r="C102" s="13">
        <v>364915.72</v>
      </c>
    </row>
    <row r="103" spans="1:3">
      <c r="A103" s="6">
        <v>41</v>
      </c>
      <c r="B103" s="7" t="s">
        <v>64</v>
      </c>
      <c r="C103" s="13">
        <v>362748.06</v>
      </c>
    </row>
    <row r="104" spans="1:3">
      <c r="A104" s="6">
        <v>42</v>
      </c>
      <c r="B104" s="7" t="s">
        <v>65</v>
      </c>
      <c r="C104" s="13">
        <v>37550.949999999997</v>
      </c>
    </row>
    <row r="105" spans="1:3">
      <c r="A105" s="6">
        <v>43</v>
      </c>
      <c r="B105" s="7" t="s">
        <v>66</v>
      </c>
      <c r="C105" s="13">
        <v>446955.12</v>
      </c>
    </row>
    <row r="106" spans="1:3">
      <c r="A106" s="6">
        <v>44</v>
      </c>
      <c r="B106" s="7" t="s">
        <v>67</v>
      </c>
      <c r="C106" s="13">
        <v>391009.88</v>
      </c>
    </row>
    <row r="107" spans="1:3" ht="24">
      <c r="A107" s="6">
        <v>45</v>
      </c>
      <c r="B107" s="14" t="s">
        <v>68</v>
      </c>
      <c r="C107" s="13">
        <f>C105-C106</f>
        <v>55945.239999999991</v>
      </c>
    </row>
    <row r="108" spans="1:3" ht="24">
      <c r="A108" s="6">
        <v>46</v>
      </c>
      <c r="B108" s="14" t="s">
        <v>69</v>
      </c>
      <c r="C108" s="13">
        <v>0</v>
      </c>
    </row>
    <row r="109" spans="1:3" ht="15">
      <c r="A109" s="6"/>
      <c r="B109" s="17" t="s">
        <v>72</v>
      </c>
      <c r="C109" s="12"/>
    </row>
    <row r="110" spans="1:3">
      <c r="A110" s="6">
        <v>37</v>
      </c>
      <c r="B110" s="7" t="s">
        <v>59</v>
      </c>
      <c r="C110" s="12" t="s">
        <v>73</v>
      </c>
    </row>
    <row r="111" spans="1:3">
      <c r="A111" s="6">
        <v>38</v>
      </c>
      <c r="B111" s="7" t="s">
        <v>60</v>
      </c>
      <c r="C111" s="12" t="s">
        <v>74</v>
      </c>
    </row>
    <row r="112" spans="1:3" ht="15">
      <c r="A112" s="6">
        <v>39</v>
      </c>
      <c r="B112" s="7" t="s">
        <v>62</v>
      </c>
      <c r="C112" s="10" t="s">
        <v>9</v>
      </c>
    </row>
    <row r="113" spans="1:3" ht="15">
      <c r="A113" s="6">
        <v>40</v>
      </c>
      <c r="B113" s="7" t="s">
        <v>63</v>
      </c>
      <c r="C113" s="10" t="s">
        <v>9</v>
      </c>
    </row>
    <row r="114" spans="1:3" ht="15">
      <c r="A114" s="6">
        <v>41</v>
      </c>
      <c r="B114" s="7" t="s">
        <v>64</v>
      </c>
      <c r="C114" s="10" t="s">
        <v>9</v>
      </c>
    </row>
    <row r="115" spans="1:3" ht="15">
      <c r="A115" s="6">
        <v>42</v>
      </c>
      <c r="B115" s="7" t="s">
        <v>65</v>
      </c>
      <c r="C115" s="10" t="s">
        <v>9</v>
      </c>
    </row>
    <row r="116" spans="1:3" ht="15">
      <c r="A116" s="6">
        <v>43</v>
      </c>
      <c r="B116" s="7" t="s">
        <v>66</v>
      </c>
      <c r="C116" s="10" t="s">
        <v>9</v>
      </c>
    </row>
    <row r="117" spans="1:3" ht="15">
      <c r="A117" s="6">
        <v>44</v>
      </c>
      <c r="B117" s="7" t="s">
        <v>67</v>
      </c>
      <c r="C117" s="10" t="s">
        <v>9</v>
      </c>
    </row>
    <row r="118" spans="1:3" ht="24.75">
      <c r="A118" s="6">
        <v>45</v>
      </c>
      <c r="B118" s="14" t="s">
        <v>68</v>
      </c>
      <c r="C118" s="10" t="s">
        <v>9</v>
      </c>
    </row>
    <row r="119" spans="1:3" ht="24.75">
      <c r="A119" s="6">
        <v>46</v>
      </c>
      <c r="B119" s="14" t="s">
        <v>69</v>
      </c>
      <c r="C119" s="10" t="s">
        <v>9</v>
      </c>
    </row>
    <row r="120" spans="1:3" ht="15">
      <c r="A120" s="3"/>
      <c r="B120" s="17" t="s">
        <v>75</v>
      </c>
      <c r="C120" s="12"/>
    </row>
    <row r="121" spans="1:3">
      <c r="A121" s="6">
        <v>37</v>
      </c>
      <c r="B121" s="7" t="s">
        <v>59</v>
      </c>
      <c r="C121" s="12" t="s">
        <v>76</v>
      </c>
    </row>
    <row r="122" spans="1:3">
      <c r="A122" s="6">
        <v>38</v>
      </c>
      <c r="B122" s="7" t="s">
        <v>60</v>
      </c>
      <c r="C122" s="12" t="s">
        <v>74</v>
      </c>
    </row>
    <row r="123" spans="1:3">
      <c r="A123" s="6">
        <v>39</v>
      </c>
      <c r="B123" s="7" t="s">
        <v>62</v>
      </c>
      <c r="C123" s="12"/>
    </row>
    <row r="124" spans="1:3">
      <c r="A124" s="6">
        <v>40</v>
      </c>
      <c r="B124" s="7" t="s">
        <v>63</v>
      </c>
      <c r="C124" s="13">
        <v>217459.4</v>
      </c>
    </row>
    <row r="125" spans="1:3">
      <c r="A125" s="6">
        <v>41</v>
      </c>
      <c r="B125" s="7" t="s">
        <v>64</v>
      </c>
      <c r="C125" s="13">
        <v>216167.66</v>
      </c>
    </row>
    <row r="126" spans="1:3">
      <c r="A126" s="6">
        <v>42</v>
      </c>
      <c r="B126" s="7" t="s">
        <v>65</v>
      </c>
      <c r="C126" s="13">
        <v>22377.24</v>
      </c>
    </row>
    <row r="127" spans="1:3">
      <c r="A127" s="6">
        <v>43</v>
      </c>
      <c r="B127" s="7" t="s">
        <v>66</v>
      </c>
      <c r="C127" s="13">
        <v>385626.42</v>
      </c>
    </row>
    <row r="128" spans="1:3">
      <c r="A128" s="6">
        <v>44</v>
      </c>
      <c r="B128" s="7" t="s">
        <v>67</v>
      </c>
      <c r="C128" s="13">
        <v>385626.42</v>
      </c>
    </row>
    <row r="129" spans="1:3" ht="24">
      <c r="A129" s="6">
        <v>45</v>
      </c>
      <c r="B129" s="14" t="s">
        <v>68</v>
      </c>
      <c r="C129" s="13">
        <v>0</v>
      </c>
    </row>
    <row r="130" spans="1:3" ht="24">
      <c r="A130" s="6">
        <v>46</v>
      </c>
      <c r="B130" s="14" t="s">
        <v>69</v>
      </c>
      <c r="C130" s="13">
        <v>0</v>
      </c>
    </row>
    <row r="131" spans="1:3" ht="15">
      <c r="A131" s="6"/>
      <c r="B131" s="82" t="s">
        <v>77</v>
      </c>
      <c r="C131" s="82"/>
    </row>
    <row r="132" spans="1:3" ht="15">
      <c r="A132" s="6">
        <v>47</v>
      </c>
      <c r="B132" s="7" t="s">
        <v>49</v>
      </c>
      <c r="C132" s="10" t="s">
        <v>9</v>
      </c>
    </row>
    <row r="133" spans="1:3" ht="15">
      <c r="A133" s="6">
        <v>48</v>
      </c>
      <c r="B133" s="7" t="s">
        <v>78</v>
      </c>
      <c r="C133" s="10" t="s">
        <v>9</v>
      </c>
    </row>
    <row r="134" spans="1:3" ht="15">
      <c r="A134" s="6">
        <v>49</v>
      </c>
      <c r="B134" s="7" t="s">
        <v>79</v>
      </c>
      <c r="C134" s="10" t="s">
        <v>9</v>
      </c>
    </row>
    <row r="135" spans="1:3" ht="15">
      <c r="A135" s="6">
        <v>50</v>
      </c>
      <c r="B135" s="7" t="s">
        <v>52</v>
      </c>
      <c r="C135" s="10" t="s">
        <v>9</v>
      </c>
    </row>
    <row r="136" spans="1:3" ht="15">
      <c r="A136" s="6"/>
      <c r="B136" s="82" t="s">
        <v>80</v>
      </c>
      <c r="C136" s="82"/>
    </row>
    <row r="137" spans="1:3">
      <c r="A137" s="6">
        <v>51</v>
      </c>
      <c r="B137" s="7" t="s">
        <v>81</v>
      </c>
      <c r="C137" s="12">
        <v>9</v>
      </c>
    </row>
    <row r="138" spans="1:3">
      <c r="A138" s="6">
        <v>52</v>
      </c>
      <c r="B138" s="7" t="s">
        <v>82</v>
      </c>
      <c r="C138" s="12">
        <v>1</v>
      </c>
    </row>
    <row r="139" spans="1:3" ht="24">
      <c r="A139" s="6">
        <v>53</v>
      </c>
      <c r="B139" s="14" t="s">
        <v>83</v>
      </c>
      <c r="C139" s="13">
        <v>59867.62</v>
      </c>
    </row>
    <row r="140" spans="1:3">
      <c r="B140" s="18"/>
    </row>
    <row r="144" spans="1:3">
      <c r="B144" t="s">
        <v>94</v>
      </c>
    </row>
    <row r="145" spans="2:3">
      <c r="B145" t="s">
        <v>95</v>
      </c>
    </row>
    <row r="146" spans="2:3">
      <c r="B146" t="s">
        <v>96</v>
      </c>
    </row>
    <row r="148" spans="2:3">
      <c r="B148" s="28">
        <f>E76</f>
        <v>-322718.43</v>
      </c>
      <c r="C148" s="29" t="s">
        <v>97</v>
      </c>
    </row>
  </sheetData>
  <mergeCells count="22">
    <mergeCell ref="B79:C79"/>
    <mergeCell ref="B86:C86"/>
    <mergeCell ref="B131:C131"/>
    <mergeCell ref="B136:C136"/>
    <mergeCell ref="B59:C59"/>
    <mergeCell ref="B62:C62"/>
    <mergeCell ref="B65:C65"/>
    <mergeCell ref="B68:C68"/>
    <mergeCell ref="B71:C71"/>
    <mergeCell ref="B74:C74"/>
    <mergeCell ref="B56:C56"/>
    <mergeCell ref="B4:C4"/>
    <mergeCell ref="B10:C10"/>
    <mergeCell ref="B31:C31"/>
    <mergeCell ref="B32:C32"/>
    <mergeCell ref="B35:C35"/>
    <mergeCell ref="B38:C38"/>
    <mergeCell ref="B41:C41"/>
    <mergeCell ref="B44:C44"/>
    <mergeCell ref="B47:C47"/>
    <mergeCell ref="B50:C50"/>
    <mergeCell ref="B53:C53"/>
  </mergeCells>
  <pageMargins left="0.29724409448818895" right="0.18740157480315001" top="0.66811023622047305" bottom="0.51181102362204711" header="0.27440944881889801" footer="0.31535433070866109"/>
  <pageSetup paperSize="0" scale="95" fitToWidth="0" fitToHeight="0" pageOrder="overThenDown" orientation="portrait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/>
  </sheetViews>
  <sheetFormatPr defaultColWidth="8.75" defaultRowHeight="14.25"/>
  <cols>
    <col min="1" max="1" width="7.75" customWidth="1"/>
    <col min="2" max="2" width="44.875" customWidth="1"/>
    <col min="3" max="4" width="14.625" customWidth="1"/>
    <col min="5" max="5" width="11.125" customWidth="1"/>
    <col min="6" max="6" width="7.875" customWidth="1"/>
    <col min="7" max="7" width="10.625" customWidth="1"/>
    <col min="8" max="1024" width="7.875" customWidth="1"/>
    <col min="1025" max="1025" width="8.75" customWidth="1"/>
  </cols>
  <sheetData>
    <row r="1" spans="1:6">
      <c r="E1" s="1"/>
    </row>
    <row r="4" spans="1:6" ht="15.75">
      <c r="A4" s="84" t="s">
        <v>98</v>
      </c>
      <c r="B4" s="84"/>
      <c r="C4" s="84"/>
      <c r="D4" s="84"/>
      <c r="E4" s="84"/>
    </row>
    <row r="5" spans="1:6" ht="15.75" customHeight="1">
      <c r="A5" s="85" t="s">
        <v>99</v>
      </c>
      <c r="B5" s="85"/>
      <c r="C5" s="85"/>
      <c r="D5" s="85"/>
      <c r="E5" s="85"/>
      <c r="F5" s="85"/>
    </row>
    <row r="6" spans="1:6" ht="15.75" customHeight="1">
      <c r="A6" s="85" t="s">
        <v>100</v>
      </c>
      <c r="B6" s="85"/>
      <c r="C6" s="85"/>
      <c r="D6" s="85"/>
      <c r="E6" s="85"/>
    </row>
    <row r="7" spans="1:6" ht="15.75">
      <c r="A7" s="84" t="s">
        <v>101</v>
      </c>
      <c r="B7" s="84"/>
      <c r="C7" s="84"/>
      <c r="D7" s="84"/>
      <c r="E7" s="84"/>
    </row>
    <row r="8" spans="1:6">
      <c r="E8" s="30"/>
    </row>
    <row r="9" spans="1:6" ht="45">
      <c r="A9" s="3" t="s">
        <v>102</v>
      </c>
      <c r="B9" s="3" t="s">
        <v>103</v>
      </c>
      <c r="C9" s="31" t="s">
        <v>104</v>
      </c>
      <c r="D9" s="31" t="s">
        <v>105</v>
      </c>
      <c r="E9" s="31" t="s">
        <v>106</v>
      </c>
    </row>
    <row r="10" spans="1:6" ht="19.149999999999999" customHeight="1">
      <c r="A10" s="3">
        <v>1</v>
      </c>
      <c r="B10" s="32" t="s">
        <v>107</v>
      </c>
      <c r="C10" s="33">
        <f>C11+C12+C13+C14+C15+C16+C17+C18+C19</f>
        <v>737881.44</v>
      </c>
      <c r="D10" s="33">
        <f>D11+D12+D13+D14+D15+D16+D17+D18+D19</f>
        <v>61490.119999999995</v>
      </c>
      <c r="E10" s="33">
        <f>E11+E12+E13+E14+E15+E16+E17+E18+E19</f>
        <v>13.04</v>
      </c>
    </row>
    <row r="11" spans="1:6" ht="19.149999999999999" customHeight="1">
      <c r="A11" s="34" t="s">
        <v>108</v>
      </c>
      <c r="B11" s="12" t="s">
        <v>29</v>
      </c>
      <c r="C11" s="35">
        <f t="shared" ref="C11:C21" si="0">E11*12*4715.5</f>
        <v>143728.44</v>
      </c>
      <c r="D11" s="35">
        <f t="shared" ref="D11:D21" si="1">E11*4715.5</f>
        <v>11977.37</v>
      </c>
      <c r="E11" s="36">
        <v>2.54</v>
      </c>
    </row>
    <row r="12" spans="1:6" ht="19.149999999999999" customHeight="1">
      <c r="A12" s="34" t="s">
        <v>109</v>
      </c>
      <c r="B12" s="12" t="s">
        <v>110</v>
      </c>
      <c r="C12" s="35">
        <f t="shared" si="0"/>
        <v>153348.05999999997</v>
      </c>
      <c r="D12" s="35">
        <f t="shared" si="1"/>
        <v>12779.004999999999</v>
      </c>
      <c r="E12" s="36">
        <v>2.71</v>
      </c>
    </row>
    <row r="13" spans="1:6" ht="19.149999999999999" customHeight="1">
      <c r="A13" s="34" t="s">
        <v>111</v>
      </c>
      <c r="B13" s="12" t="s">
        <v>39</v>
      </c>
      <c r="C13" s="35">
        <f t="shared" si="0"/>
        <v>6790.32</v>
      </c>
      <c r="D13" s="35">
        <f t="shared" si="1"/>
        <v>565.86</v>
      </c>
      <c r="E13" s="36">
        <v>0.12</v>
      </c>
    </row>
    <row r="14" spans="1:6" ht="19.149999999999999" customHeight="1">
      <c r="A14" s="34" t="s">
        <v>112</v>
      </c>
      <c r="B14" s="12" t="s">
        <v>44</v>
      </c>
      <c r="C14" s="35">
        <f t="shared" si="0"/>
        <v>15278.220000000001</v>
      </c>
      <c r="D14" s="35">
        <f t="shared" si="1"/>
        <v>1273.1850000000002</v>
      </c>
      <c r="E14" s="36">
        <v>0.27</v>
      </c>
    </row>
    <row r="15" spans="1:6" ht="19.149999999999999" customHeight="1">
      <c r="A15" s="34" t="s">
        <v>113</v>
      </c>
      <c r="B15" s="12" t="s">
        <v>114</v>
      </c>
      <c r="C15" s="35">
        <f t="shared" si="0"/>
        <v>16975.8</v>
      </c>
      <c r="D15" s="35">
        <f t="shared" si="1"/>
        <v>1414.6499999999999</v>
      </c>
      <c r="E15" s="36">
        <v>0.3</v>
      </c>
    </row>
    <row r="16" spans="1:6" ht="19.149999999999999" customHeight="1">
      <c r="A16" s="34" t="s">
        <v>115</v>
      </c>
      <c r="B16" s="12" t="s">
        <v>42</v>
      </c>
      <c r="C16" s="35">
        <f t="shared" si="0"/>
        <v>135806.39999999999</v>
      </c>
      <c r="D16" s="35">
        <f t="shared" si="1"/>
        <v>11317.199999999999</v>
      </c>
      <c r="E16" s="36">
        <v>2.4</v>
      </c>
      <c r="F16">
        <v>2.2000000000000002</v>
      </c>
    </row>
    <row r="17" spans="1:7" ht="19.149999999999999" customHeight="1">
      <c r="A17" s="34" t="s">
        <v>116</v>
      </c>
      <c r="B17" s="12" t="s">
        <v>36</v>
      </c>
      <c r="C17" s="35">
        <f t="shared" si="0"/>
        <v>5092.7400000000007</v>
      </c>
      <c r="D17" s="35">
        <f t="shared" si="1"/>
        <v>424.39499999999998</v>
      </c>
      <c r="E17" s="36">
        <v>0.09</v>
      </c>
    </row>
    <row r="18" spans="1:7" ht="19.149999999999999" customHeight="1">
      <c r="A18" s="34" t="s">
        <v>117</v>
      </c>
      <c r="B18" s="12" t="s">
        <v>118</v>
      </c>
      <c r="C18" s="35">
        <f t="shared" si="0"/>
        <v>79220.39999999998</v>
      </c>
      <c r="D18" s="35">
        <f t="shared" si="1"/>
        <v>6601.7</v>
      </c>
      <c r="E18" s="36">
        <v>1.4</v>
      </c>
    </row>
    <row r="19" spans="1:7" ht="46.7" customHeight="1">
      <c r="A19" s="34" t="s">
        <v>119</v>
      </c>
      <c r="B19" s="15" t="s">
        <v>120</v>
      </c>
      <c r="C19" s="35">
        <f t="shared" si="0"/>
        <v>181641.05999999997</v>
      </c>
      <c r="D19" s="35">
        <f t="shared" si="1"/>
        <v>15136.754999999999</v>
      </c>
      <c r="E19" s="36">
        <v>3.21</v>
      </c>
    </row>
    <row r="20" spans="1:7" ht="106.15" customHeight="1">
      <c r="A20" s="37" t="s">
        <v>121</v>
      </c>
      <c r="B20" s="38" t="s">
        <v>122</v>
      </c>
      <c r="C20" s="39">
        <f t="shared" si="0"/>
        <v>57717.72</v>
      </c>
      <c r="D20" s="39">
        <f t="shared" si="1"/>
        <v>4809.8100000000004</v>
      </c>
      <c r="E20" s="40">
        <v>1.02</v>
      </c>
      <c r="G20" s="28"/>
    </row>
    <row r="21" spans="1:7" ht="27.4" customHeight="1">
      <c r="A21" s="3">
        <v>3</v>
      </c>
      <c r="B21" s="41" t="s">
        <v>123</v>
      </c>
      <c r="C21" s="39">
        <f t="shared" si="0"/>
        <v>390443.40000000008</v>
      </c>
      <c r="D21" s="39">
        <f t="shared" si="1"/>
        <v>32536.95</v>
      </c>
      <c r="E21" s="40">
        <v>6.9</v>
      </c>
    </row>
    <row r="22" spans="1:7" ht="45">
      <c r="A22" s="3">
        <v>4</v>
      </c>
      <c r="B22" s="41" t="s">
        <v>124</v>
      </c>
      <c r="C22" s="86" t="s">
        <v>125</v>
      </c>
      <c r="D22" s="86"/>
      <c r="E22" s="86"/>
    </row>
    <row r="23" spans="1:7" ht="30" customHeight="1">
      <c r="A23" s="3">
        <v>5</v>
      </c>
      <c r="B23" s="41" t="s">
        <v>126</v>
      </c>
      <c r="C23" s="83" t="s">
        <v>127</v>
      </c>
      <c r="D23" s="83"/>
      <c r="E23" s="83"/>
    </row>
    <row r="24" spans="1:7">
      <c r="A24" s="6"/>
      <c r="B24" s="12" t="s">
        <v>128</v>
      </c>
      <c r="C24" s="35">
        <f>SUM(C11:C21)</f>
        <v>1186042.56</v>
      </c>
      <c r="D24" s="35">
        <f>D21+D20+D10</f>
        <v>98836.88</v>
      </c>
      <c r="E24" s="35">
        <f>E25</f>
        <v>20.96</v>
      </c>
      <c r="F24">
        <v>21.52</v>
      </c>
    </row>
    <row r="25" spans="1:7" ht="15">
      <c r="A25" s="3"/>
      <c r="B25" s="5" t="s">
        <v>129</v>
      </c>
      <c r="C25" s="42" t="s">
        <v>130</v>
      </c>
      <c r="D25" s="42"/>
      <c r="E25" s="40">
        <f>E21+E20+E10</f>
        <v>20.96</v>
      </c>
    </row>
  </sheetData>
  <mergeCells count="6">
    <mergeCell ref="C23:E23"/>
    <mergeCell ref="A4:E4"/>
    <mergeCell ref="A5:F5"/>
    <mergeCell ref="A6:E6"/>
    <mergeCell ref="A7:E7"/>
    <mergeCell ref="C22:E22"/>
  </mergeCells>
  <pageMargins left="0.29724409448818895" right="0.18740157480315001" top="0.66811023622047305" bottom="0.51181102362204711" header="0.27440944881889801" footer="0.31535433070866109"/>
  <pageSetup paperSize="0" scale="95" fitToWidth="0" fitToHeight="0" pageOrder="overThenDown" orientation="portrait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Юзиков Дима</dc:creator>
  <cp:lastModifiedBy>Юзиков Дима</cp:lastModifiedBy>
  <cp:revision>7</cp:revision>
  <cp:lastPrinted>2020-03-24T11:41:51Z</cp:lastPrinted>
  <dcterms:created xsi:type="dcterms:W3CDTF">2009-04-16T11:32:48Z</dcterms:created>
  <dcterms:modified xsi:type="dcterms:W3CDTF">2020-03-31T05:43:13Z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